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33" i="2"/>
  <c r="T30"/>
  <c r="P17"/>
  <c r="T17" s="1"/>
  <c r="P18"/>
  <c r="T18" s="1"/>
  <c r="P19"/>
  <c r="T19" s="1"/>
  <c r="P20"/>
  <c r="T20" s="1"/>
  <c r="P21"/>
  <c r="T21" s="1"/>
  <c r="P22"/>
  <c r="T22" s="1"/>
  <c r="P23"/>
  <c r="T23" s="1"/>
  <c r="P24"/>
  <c r="T24" s="1"/>
  <c r="P25"/>
  <c r="T25" s="1"/>
  <c r="P26"/>
  <c r="T26" s="1"/>
  <c r="P27"/>
  <c r="T27" s="1"/>
  <c r="P28"/>
  <c r="T28" s="1"/>
  <c r="P32"/>
  <c r="T32" s="1"/>
  <c r="P31"/>
  <c r="T31" s="1"/>
  <c r="T33" s="1"/>
  <c r="O30"/>
  <c r="N30"/>
  <c r="M30"/>
  <c r="J32"/>
  <c r="K32" s="1"/>
  <c r="L32" s="1"/>
  <c r="H31"/>
  <c r="I31" s="1"/>
  <c r="H30"/>
  <c r="J30" s="1"/>
  <c r="K30" s="1"/>
  <c r="G30"/>
  <c r="P30" s="1"/>
  <c r="K28"/>
  <c r="J28"/>
  <c r="I28"/>
  <c r="J27"/>
  <c r="K27" s="1"/>
  <c r="I27"/>
  <c r="H26"/>
  <c r="I26" s="1"/>
  <c r="I25"/>
  <c r="H25"/>
  <c r="H24"/>
  <c r="I24" s="1"/>
  <c r="J24"/>
  <c r="K24" s="1"/>
  <c r="H23"/>
  <c r="J23" s="1"/>
  <c r="K23" s="1"/>
  <c r="K22"/>
  <c r="L22" s="1"/>
  <c r="J22"/>
  <c r="J21"/>
  <c r="K21" s="1"/>
  <c r="L21" s="1"/>
  <c r="G21"/>
  <c r="I20"/>
  <c r="J20"/>
  <c r="K20" s="1"/>
  <c r="I19"/>
  <c r="J19"/>
  <c r="K19" s="1"/>
  <c r="I18"/>
  <c r="J18"/>
  <c r="K18" s="1"/>
  <c r="I17"/>
  <c r="J17"/>
  <c r="K17" s="1"/>
  <c r="J16"/>
  <c r="K16" s="1"/>
  <c r="H16"/>
  <c r="H33" s="1"/>
  <c r="G16"/>
  <c r="P16" s="1"/>
  <c r="T16" s="1"/>
  <c r="J15"/>
  <c r="K15" s="1"/>
  <c r="L15" s="1"/>
  <c r="J14"/>
  <c r="K14" s="1"/>
  <c r="L14" s="1"/>
  <c r="J13"/>
  <c r="K13" s="1"/>
  <c r="L13" s="1"/>
  <c r="I12"/>
  <c r="G12"/>
  <c r="J12" s="1"/>
  <c r="K12" s="1"/>
  <c r="J11"/>
  <c r="K11" s="1"/>
  <c r="I11"/>
  <c r="G11"/>
  <c r="I10"/>
  <c r="G10"/>
  <c r="J10" s="1"/>
  <c r="K10" s="1"/>
  <c r="I9"/>
  <c r="G9"/>
  <c r="J9" s="1"/>
  <c r="B3"/>
  <c r="A1" i="1"/>
  <c r="L19" i="2" l="1"/>
  <c r="L24"/>
  <c r="L27"/>
  <c r="L30"/>
  <c r="I23"/>
  <c r="L23" s="1"/>
  <c r="J25"/>
  <c r="K25" s="1"/>
  <c r="L25" s="1"/>
  <c r="I30"/>
  <c r="I16"/>
  <c r="L16" s="1"/>
  <c r="L18"/>
  <c r="J26"/>
  <c r="K26" s="1"/>
  <c r="L26" s="1"/>
  <c r="J31"/>
  <c r="K31" s="1"/>
  <c r="L31" s="1"/>
  <c r="L28"/>
  <c r="L17"/>
  <c r="L20"/>
  <c r="L10"/>
  <c r="L11"/>
  <c r="L12"/>
  <c r="K9"/>
  <c r="G33"/>
  <c r="I33" l="1"/>
  <c r="J33"/>
  <c r="L9"/>
  <c r="L33" s="1"/>
  <c r="K33"/>
</calcChain>
</file>

<file path=xl/sharedStrings.xml><?xml version="1.0" encoding="utf-8"?>
<sst xmlns="http://schemas.openxmlformats.org/spreadsheetml/2006/main" count="69" uniqueCount="51">
  <si>
    <t>BUDGET 2018</t>
  </si>
  <si>
    <t>Project Title:</t>
  </si>
  <si>
    <t>UN Joint Programme for Gender Equality</t>
  </si>
  <si>
    <t>Project No:</t>
  </si>
  <si>
    <t>Outcome 3.1</t>
  </si>
  <si>
    <t>Enabling environment to eliminate violence against women and girls, especially sexual and domestic violence, created in Georgia</t>
  </si>
  <si>
    <t>Responsible Party: State Fund for the Protection and Assistance to the Victims (Survivors) of Human Trafficking (State Fund)</t>
  </si>
  <si>
    <t>2018 Budget</t>
  </si>
  <si>
    <t>Outputs</t>
  </si>
  <si>
    <t>Activity ID Description</t>
  </si>
  <si>
    <t>Activity ID</t>
  </si>
  <si>
    <t>Donor Code</t>
  </si>
  <si>
    <t>Budget Category Description</t>
  </si>
  <si>
    <t xml:space="preserve">Budget  
Category </t>
  </si>
  <si>
    <t>TOTAL USD</t>
  </si>
  <si>
    <t>I Tranche USD</t>
  </si>
  <si>
    <t>I Tranche GEL Unore 2.469</t>
  </si>
  <si>
    <t>II Tranche USD</t>
  </si>
  <si>
    <t>II Tranche GEL Unore 2.469</t>
  </si>
  <si>
    <t>Total GEL</t>
  </si>
  <si>
    <t>Activity 3.1.2.6 Establishment of two VAW and DV crises centers in Guria and Qvemo Qartli Regions of Georgia (6.7);</t>
  </si>
  <si>
    <t>GEOD3010217</t>
  </si>
  <si>
    <t>EU 10159</t>
  </si>
  <si>
    <t>Project Director</t>
  </si>
  <si>
    <t>Financial Manager</t>
  </si>
  <si>
    <t>Procurement Manager</t>
  </si>
  <si>
    <t>Logistics Manager</t>
  </si>
  <si>
    <t>Lawyer</t>
  </si>
  <si>
    <t>Social worker</t>
  </si>
  <si>
    <t>Psychologist</t>
  </si>
  <si>
    <t>Other Services - Companies (renovation office space for crisis centers, procurement of office furniture and IT equipment, Telephone and communication expenses)</t>
  </si>
  <si>
    <t>Activity 3.1.2.6 To Support the State Fund  in the recruitment and training of the staff for the established crises centers (6.8);</t>
  </si>
  <si>
    <t>Training/Workshop/Conf Service (Accommodation, Food, Conference hall, Experts fee)</t>
  </si>
  <si>
    <t>Travel Services</t>
  </si>
  <si>
    <t>Activity 3.1.2.7 To Support the State Fund  in the establishment of a Socio-economic rehabilitation programme for the victims/survivors of domestic violence (6.9);</t>
  </si>
  <si>
    <t>GEOD3010218</t>
  </si>
  <si>
    <t>Other Services - Companies - Five roundtable discussions and meetings with local businesses and other employers.</t>
  </si>
  <si>
    <t>Other Services - Companies - Funding individual vocational education courses for beneficiaries</t>
  </si>
  <si>
    <t>Train 20 beneficiaries in Sales, Marketing and Customer Service; Small Business Management; Leadership; Employability Skills.</t>
  </si>
  <si>
    <t>Other Materials and Goods - Procurement of inventory necessary for the employment</t>
  </si>
  <si>
    <t>Total</t>
  </si>
  <si>
    <t>ოზურგეთი</t>
  </si>
  <si>
    <t>ფართის შესყიდვა</t>
  </si>
  <si>
    <t>რემონტის სავარაუდო თანხა</t>
  </si>
  <si>
    <t>ავეჯი/ტექნიკა</t>
  </si>
  <si>
    <t>ნაშთი</t>
  </si>
  <si>
    <t>მარნეული</t>
  </si>
  <si>
    <t>თბილისის ბენეფიციარების კურსები</t>
  </si>
  <si>
    <t>ბათუმის ბენეფიციარების კურსები</t>
  </si>
  <si>
    <t>ქუთაისის ბენეფიციარების კურსები</t>
  </si>
  <si>
    <t>გადმოსატანი თანხები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</si>
</sst>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[$Lari-437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/>
    <xf numFmtId="44" fontId="4" fillId="0" borderId="0" xfId="1" applyFont="1"/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9" xfId="2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4" fontId="6" fillId="2" borderId="6" xfId="1" applyFont="1" applyFill="1" applyBorder="1" applyAlignment="1">
      <alignment horizontal="center" vertical="center" wrapText="1"/>
    </xf>
    <xf numFmtId="44" fontId="6" fillId="2" borderId="7" xfId="1" applyFont="1" applyFill="1" applyBorder="1" applyAlignment="1">
      <alignment horizontal="center" vertical="center" wrapText="1"/>
    </xf>
    <xf numFmtId="44" fontId="6" fillId="2" borderId="10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4" fillId="3" borderId="14" xfId="0" applyFont="1" applyFill="1" applyBorder="1" applyAlignment="1">
      <alignment horizontal="left" vertical="center" wrapText="1"/>
    </xf>
    <xf numFmtId="0" fontId="10" fillId="3" borderId="15" xfId="0" applyNumberFormat="1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164" fontId="4" fillId="0" borderId="12" xfId="1" applyNumberFormat="1" applyFont="1" applyFill="1" applyBorder="1" applyAlignment="1">
      <alignment horizontal="right" vertical="center" wrapText="1"/>
    </xf>
    <xf numFmtId="164" fontId="6" fillId="0" borderId="13" xfId="1" applyNumberFormat="1" applyFont="1" applyFill="1" applyBorder="1" applyAlignment="1">
      <alignment horizontal="right" vertical="center" wrapText="1"/>
    </xf>
    <xf numFmtId="44" fontId="6" fillId="0" borderId="12" xfId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44" fontId="6" fillId="0" borderId="17" xfId="1" applyFont="1" applyFill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right" vertical="center" wrapText="1"/>
    </xf>
    <xf numFmtId="164" fontId="4" fillId="0" borderId="18" xfId="1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right" vertical="center" wrapText="1"/>
    </xf>
    <xf numFmtId="44" fontId="6" fillId="0" borderId="6" xfId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164" fontId="6" fillId="0" borderId="8" xfId="1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0" fillId="3" borderId="26" xfId="0" applyNumberFormat="1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right" vertical="center" wrapText="1"/>
    </xf>
    <xf numFmtId="164" fontId="4" fillId="0" borderId="23" xfId="1" applyNumberFormat="1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44" fontId="4" fillId="0" borderId="23" xfId="1" applyFont="1" applyFill="1" applyBorder="1" applyAlignment="1">
      <alignment horizontal="center" vertical="center" wrapText="1"/>
    </xf>
    <xf numFmtId="44" fontId="11" fillId="2" borderId="28" xfId="0" applyNumberFormat="1" applyFont="1" applyFill="1" applyBorder="1" applyAlignment="1">
      <alignment horizontal="center" vertical="center"/>
    </xf>
    <xf numFmtId="164" fontId="11" fillId="2" borderId="28" xfId="0" applyNumberFormat="1" applyFont="1" applyFill="1" applyBorder="1" applyAlignment="1">
      <alignment horizontal="right" vertical="center"/>
    </xf>
    <xf numFmtId="44" fontId="4" fillId="0" borderId="0" xfId="0" applyNumberFormat="1" applyFont="1"/>
    <xf numFmtId="164" fontId="6" fillId="0" borderId="15" xfId="1" applyNumberFormat="1" applyFont="1" applyFill="1" applyBorder="1" applyAlignment="1">
      <alignment horizontal="right" vertical="center" wrapText="1"/>
    </xf>
    <xf numFmtId="164" fontId="6" fillId="0" borderId="21" xfId="1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44" fontId="4" fillId="0" borderId="9" xfId="1" applyFont="1" applyFill="1" applyBorder="1" applyAlignment="1">
      <alignment horizontal="center" vertical="center" wrapText="1"/>
    </xf>
    <xf numFmtId="44" fontId="4" fillId="0" borderId="14" xfId="1" applyFont="1" applyFill="1" applyBorder="1" applyAlignment="1">
      <alignment horizontal="center" vertical="center" wrapText="1"/>
    </xf>
    <xf numFmtId="44" fontId="6" fillId="0" borderId="14" xfId="1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center" vertical="center" wrapText="1"/>
    </xf>
    <xf numFmtId="44" fontId="6" fillId="0" borderId="30" xfId="1" applyFont="1" applyFill="1" applyBorder="1" applyAlignment="1">
      <alignment horizontal="center" vertical="center" wrapText="1"/>
    </xf>
    <xf numFmtId="44" fontId="6" fillId="0" borderId="31" xfId="1" applyFont="1" applyFill="1" applyBorder="1" applyAlignment="1">
      <alignment horizontal="center" vertical="center" wrapText="1"/>
    </xf>
    <xf numFmtId="44" fontId="6" fillId="0" borderId="32" xfId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164" fontId="11" fillId="2" borderId="33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9" fillId="3" borderId="7" xfId="1" applyFont="1" applyFill="1" applyBorder="1" applyAlignment="1">
      <alignment horizontal="center" vertical="center" wrapText="1"/>
    </xf>
    <xf numFmtId="44" fontId="9" fillId="3" borderId="12" xfId="1" applyFont="1" applyFill="1" applyBorder="1" applyAlignment="1">
      <alignment horizontal="center" vertical="center" wrapText="1"/>
    </xf>
    <xf numFmtId="44" fontId="9" fillId="3" borderId="23" xfId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right"/>
    </xf>
    <xf numFmtId="0" fontId="11" fillId="2" borderId="28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 wrapText="1"/>
    </xf>
    <xf numFmtId="44" fontId="6" fillId="4" borderId="11" xfId="1" applyFont="1" applyFill="1" applyBorder="1" applyAlignment="1">
      <alignment horizontal="center" vertical="center" wrapText="1"/>
    </xf>
    <xf numFmtId="44" fontId="4" fillId="4" borderId="12" xfId="1" applyFont="1" applyFill="1" applyBorder="1" applyAlignment="1">
      <alignment horizontal="center" vertical="center" wrapText="1"/>
    </xf>
    <xf numFmtId="164" fontId="4" fillId="4" borderId="15" xfId="1" applyNumberFormat="1" applyFont="1" applyFill="1" applyBorder="1" applyAlignment="1">
      <alignment horizontal="right" vertical="center" wrapText="1"/>
    </xf>
    <xf numFmtId="164" fontId="4" fillId="4" borderId="12" xfId="1" applyNumberFormat="1" applyFont="1" applyFill="1" applyBorder="1" applyAlignment="1">
      <alignment horizontal="right" vertical="center" wrapText="1"/>
    </xf>
    <xf numFmtId="164" fontId="6" fillId="4" borderId="15" xfId="1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vertical="top"/>
    </xf>
    <xf numFmtId="44" fontId="6" fillId="4" borderId="12" xfId="1" applyFont="1" applyFill="1" applyBorder="1" applyAlignment="1">
      <alignment horizontal="center" vertical="center" wrapText="1"/>
    </xf>
  </cellXfs>
  <cellStyles count="4">
    <cellStyle name="Comma 2 2" xf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>
        <f>5925+5940+6000</f>
        <v>17865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4"/>
  <sheetViews>
    <sheetView tabSelected="1" topLeftCell="A4" zoomScaleNormal="100" workbookViewId="0">
      <selection activeCell="E28" sqref="E28"/>
    </sheetView>
  </sheetViews>
  <sheetFormatPr defaultColWidth="37.140625" defaultRowHeight="12.75"/>
  <cols>
    <col min="1" max="1" width="6.140625" style="1" customWidth="1"/>
    <col min="2" max="2" width="13.42578125" style="1" customWidth="1"/>
    <col min="3" max="3" width="9.28515625" style="1" customWidth="1"/>
    <col min="4" max="4" width="7.140625" style="1" customWidth="1"/>
    <col min="5" max="5" width="24.85546875" style="10" customWidth="1"/>
    <col min="6" max="6" width="7.5703125" style="11" customWidth="1"/>
    <col min="7" max="7" width="15.28515625" style="1" customWidth="1"/>
    <col min="8" max="8" width="15.28515625" style="4" hidden="1" customWidth="1"/>
    <col min="9" max="9" width="17.28515625" style="5" hidden="1" customWidth="1"/>
    <col min="10" max="10" width="15.85546875" style="1" hidden="1" customWidth="1"/>
    <col min="11" max="11" width="17.28515625" style="1" hidden="1" customWidth="1"/>
    <col min="12" max="12" width="19" style="1" hidden="1" customWidth="1"/>
    <col min="13" max="13" width="12.42578125" style="1" customWidth="1"/>
    <col min="14" max="14" width="12.140625" style="1" customWidth="1"/>
    <col min="15" max="15" width="17.5703125" style="1" customWidth="1"/>
    <col min="16" max="16" width="16.140625" style="1" bestFit="1" customWidth="1"/>
    <col min="17" max="17" width="10.5703125" style="1" customWidth="1"/>
    <col min="18" max="18" width="11.140625" style="1" customWidth="1"/>
    <col min="19" max="19" width="10.85546875" style="1" customWidth="1"/>
    <col min="20" max="20" width="17" style="1" bestFit="1" customWidth="1"/>
    <col min="21" max="21" width="10.7109375" style="1" customWidth="1"/>
    <col min="22" max="239" width="9.140625" style="1" customWidth="1"/>
    <col min="240" max="240" width="23.85546875" style="1" customWidth="1"/>
    <col min="241" max="241" width="0" style="1" hidden="1" customWidth="1"/>
    <col min="242" max="242" width="23.42578125" style="1" customWidth="1"/>
    <col min="243" max="256" width="37.140625" style="1"/>
    <col min="257" max="257" width="24.42578125" style="1" customWidth="1"/>
    <col min="258" max="258" width="23.28515625" style="1" customWidth="1"/>
    <col min="259" max="259" width="17.85546875" style="1" customWidth="1"/>
    <col min="260" max="260" width="12" style="1" customWidth="1"/>
    <col min="261" max="261" width="42.5703125" style="1" customWidth="1"/>
    <col min="262" max="262" width="12.28515625" style="1" customWidth="1"/>
    <col min="263" max="263" width="16" style="1" customWidth="1"/>
    <col min="264" max="264" width="15.28515625" style="1" customWidth="1"/>
    <col min="265" max="265" width="17.28515625" style="1" customWidth="1"/>
    <col min="266" max="266" width="15.85546875" style="1" customWidth="1"/>
    <col min="267" max="267" width="17.28515625" style="1" customWidth="1"/>
    <col min="268" max="268" width="19" style="1" customWidth="1"/>
    <col min="269" max="269" width="11.7109375" style="1" customWidth="1"/>
    <col min="270" max="495" width="9.140625" style="1" customWidth="1"/>
    <col min="496" max="496" width="23.85546875" style="1" customWidth="1"/>
    <col min="497" max="497" width="0" style="1" hidden="1" customWidth="1"/>
    <col min="498" max="498" width="23.42578125" style="1" customWidth="1"/>
    <col min="499" max="512" width="37.140625" style="1"/>
    <col min="513" max="513" width="24.42578125" style="1" customWidth="1"/>
    <col min="514" max="514" width="23.28515625" style="1" customWidth="1"/>
    <col min="515" max="515" width="17.85546875" style="1" customWidth="1"/>
    <col min="516" max="516" width="12" style="1" customWidth="1"/>
    <col min="517" max="517" width="42.5703125" style="1" customWidth="1"/>
    <col min="518" max="518" width="12.28515625" style="1" customWidth="1"/>
    <col min="519" max="519" width="16" style="1" customWidth="1"/>
    <col min="520" max="520" width="15.28515625" style="1" customWidth="1"/>
    <col min="521" max="521" width="17.28515625" style="1" customWidth="1"/>
    <col min="522" max="522" width="15.85546875" style="1" customWidth="1"/>
    <col min="523" max="523" width="17.28515625" style="1" customWidth="1"/>
    <col min="524" max="524" width="19" style="1" customWidth="1"/>
    <col min="525" max="525" width="11.7109375" style="1" customWidth="1"/>
    <col min="526" max="751" width="9.140625" style="1" customWidth="1"/>
    <col min="752" max="752" width="23.85546875" style="1" customWidth="1"/>
    <col min="753" max="753" width="0" style="1" hidden="1" customWidth="1"/>
    <col min="754" max="754" width="23.42578125" style="1" customWidth="1"/>
    <col min="755" max="768" width="37.140625" style="1"/>
    <col min="769" max="769" width="24.42578125" style="1" customWidth="1"/>
    <col min="770" max="770" width="23.28515625" style="1" customWidth="1"/>
    <col min="771" max="771" width="17.85546875" style="1" customWidth="1"/>
    <col min="772" max="772" width="12" style="1" customWidth="1"/>
    <col min="773" max="773" width="42.5703125" style="1" customWidth="1"/>
    <col min="774" max="774" width="12.28515625" style="1" customWidth="1"/>
    <col min="775" max="775" width="16" style="1" customWidth="1"/>
    <col min="776" max="776" width="15.28515625" style="1" customWidth="1"/>
    <col min="777" max="777" width="17.28515625" style="1" customWidth="1"/>
    <col min="778" max="778" width="15.85546875" style="1" customWidth="1"/>
    <col min="779" max="779" width="17.28515625" style="1" customWidth="1"/>
    <col min="780" max="780" width="19" style="1" customWidth="1"/>
    <col min="781" max="781" width="11.7109375" style="1" customWidth="1"/>
    <col min="782" max="1007" width="9.140625" style="1" customWidth="1"/>
    <col min="1008" max="1008" width="23.85546875" style="1" customWidth="1"/>
    <col min="1009" max="1009" width="0" style="1" hidden="1" customWidth="1"/>
    <col min="1010" max="1010" width="23.42578125" style="1" customWidth="1"/>
    <col min="1011" max="1024" width="37.140625" style="1"/>
    <col min="1025" max="1025" width="24.42578125" style="1" customWidth="1"/>
    <col min="1026" max="1026" width="23.28515625" style="1" customWidth="1"/>
    <col min="1027" max="1027" width="17.85546875" style="1" customWidth="1"/>
    <col min="1028" max="1028" width="12" style="1" customWidth="1"/>
    <col min="1029" max="1029" width="42.5703125" style="1" customWidth="1"/>
    <col min="1030" max="1030" width="12.28515625" style="1" customWidth="1"/>
    <col min="1031" max="1031" width="16" style="1" customWidth="1"/>
    <col min="1032" max="1032" width="15.28515625" style="1" customWidth="1"/>
    <col min="1033" max="1033" width="17.28515625" style="1" customWidth="1"/>
    <col min="1034" max="1034" width="15.85546875" style="1" customWidth="1"/>
    <col min="1035" max="1035" width="17.28515625" style="1" customWidth="1"/>
    <col min="1036" max="1036" width="19" style="1" customWidth="1"/>
    <col min="1037" max="1037" width="11.7109375" style="1" customWidth="1"/>
    <col min="1038" max="1263" width="9.140625" style="1" customWidth="1"/>
    <col min="1264" max="1264" width="23.85546875" style="1" customWidth="1"/>
    <col min="1265" max="1265" width="0" style="1" hidden="1" customWidth="1"/>
    <col min="1266" max="1266" width="23.42578125" style="1" customWidth="1"/>
    <col min="1267" max="1280" width="37.140625" style="1"/>
    <col min="1281" max="1281" width="24.42578125" style="1" customWidth="1"/>
    <col min="1282" max="1282" width="23.28515625" style="1" customWidth="1"/>
    <col min="1283" max="1283" width="17.85546875" style="1" customWidth="1"/>
    <col min="1284" max="1284" width="12" style="1" customWidth="1"/>
    <col min="1285" max="1285" width="42.5703125" style="1" customWidth="1"/>
    <col min="1286" max="1286" width="12.28515625" style="1" customWidth="1"/>
    <col min="1287" max="1287" width="16" style="1" customWidth="1"/>
    <col min="1288" max="1288" width="15.28515625" style="1" customWidth="1"/>
    <col min="1289" max="1289" width="17.28515625" style="1" customWidth="1"/>
    <col min="1290" max="1290" width="15.85546875" style="1" customWidth="1"/>
    <col min="1291" max="1291" width="17.28515625" style="1" customWidth="1"/>
    <col min="1292" max="1292" width="19" style="1" customWidth="1"/>
    <col min="1293" max="1293" width="11.7109375" style="1" customWidth="1"/>
    <col min="1294" max="1519" width="9.140625" style="1" customWidth="1"/>
    <col min="1520" max="1520" width="23.85546875" style="1" customWidth="1"/>
    <col min="1521" max="1521" width="0" style="1" hidden="1" customWidth="1"/>
    <col min="1522" max="1522" width="23.42578125" style="1" customWidth="1"/>
    <col min="1523" max="1536" width="37.140625" style="1"/>
    <col min="1537" max="1537" width="24.42578125" style="1" customWidth="1"/>
    <col min="1538" max="1538" width="23.28515625" style="1" customWidth="1"/>
    <col min="1539" max="1539" width="17.85546875" style="1" customWidth="1"/>
    <col min="1540" max="1540" width="12" style="1" customWidth="1"/>
    <col min="1541" max="1541" width="42.5703125" style="1" customWidth="1"/>
    <col min="1542" max="1542" width="12.28515625" style="1" customWidth="1"/>
    <col min="1543" max="1543" width="16" style="1" customWidth="1"/>
    <col min="1544" max="1544" width="15.28515625" style="1" customWidth="1"/>
    <col min="1545" max="1545" width="17.28515625" style="1" customWidth="1"/>
    <col min="1546" max="1546" width="15.85546875" style="1" customWidth="1"/>
    <col min="1547" max="1547" width="17.28515625" style="1" customWidth="1"/>
    <col min="1548" max="1548" width="19" style="1" customWidth="1"/>
    <col min="1549" max="1549" width="11.7109375" style="1" customWidth="1"/>
    <col min="1550" max="1775" width="9.140625" style="1" customWidth="1"/>
    <col min="1776" max="1776" width="23.85546875" style="1" customWidth="1"/>
    <col min="1777" max="1777" width="0" style="1" hidden="1" customWidth="1"/>
    <col min="1778" max="1778" width="23.42578125" style="1" customWidth="1"/>
    <col min="1779" max="1792" width="37.140625" style="1"/>
    <col min="1793" max="1793" width="24.42578125" style="1" customWidth="1"/>
    <col min="1794" max="1794" width="23.28515625" style="1" customWidth="1"/>
    <col min="1795" max="1795" width="17.85546875" style="1" customWidth="1"/>
    <col min="1796" max="1796" width="12" style="1" customWidth="1"/>
    <col min="1797" max="1797" width="42.5703125" style="1" customWidth="1"/>
    <col min="1798" max="1798" width="12.28515625" style="1" customWidth="1"/>
    <col min="1799" max="1799" width="16" style="1" customWidth="1"/>
    <col min="1800" max="1800" width="15.28515625" style="1" customWidth="1"/>
    <col min="1801" max="1801" width="17.28515625" style="1" customWidth="1"/>
    <col min="1802" max="1802" width="15.85546875" style="1" customWidth="1"/>
    <col min="1803" max="1803" width="17.28515625" style="1" customWidth="1"/>
    <col min="1804" max="1804" width="19" style="1" customWidth="1"/>
    <col min="1805" max="1805" width="11.7109375" style="1" customWidth="1"/>
    <col min="1806" max="2031" width="9.140625" style="1" customWidth="1"/>
    <col min="2032" max="2032" width="23.85546875" style="1" customWidth="1"/>
    <col min="2033" max="2033" width="0" style="1" hidden="1" customWidth="1"/>
    <col min="2034" max="2034" width="23.42578125" style="1" customWidth="1"/>
    <col min="2035" max="2048" width="37.140625" style="1"/>
    <col min="2049" max="2049" width="24.42578125" style="1" customWidth="1"/>
    <col min="2050" max="2050" width="23.28515625" style="1" customWidth="1"/>
    <col min="2051" max="2051" width="17.85546875" style="1" customWidth="1"/>
    <col min="2052" max="2052" width="12" style="1" customWidth="1"/>
    <col min="2053" max="2053" width="42.5703125" style="1" customWidth="1"/>
    <col min="2054" max="2054" width="12.28515625" style="1" customWidth="1"/>
    <col min="2055" max="2055" width="16" style="1" customWidth="1"/>
    <col min="2056" max="2056" width="15.28515625" style="1" customWidth="1"/>
    <col min="2057" max="2057" width="17.28515625" style="1" customWidth="1"/>
    <col min="2058" max="2058" width="15.85546875" style="1" customWidth="1"/>
    <col min="2059" max="2059" width="17.28515625" style="1" customWidth="1"/>
    <col min="2060" max="2060" width="19" style="1" customWidth="1"/>
    <col min="2061" max="2061" width="11.7109375" style="1" customWidth="1"/>
    <col min="2062" max="2287" width="9.140625" style="1" customWidth="1"/>
    <col min="2288" max="2288" width="23.85546875" style="1" customWidth="1"/>
    <col min="2289" max="2289" width="0" style="1" hidden="1" customWidth="1"/>
    <col min="2290" max="2290" width="23.42578125" style="1" customWidth="1"/>
    <col min="2291" max="2304" width="37.140625" style="1"/>
    <col min="2305" max="2305" width="24.42578125" style="1" customWidth="1"/>
    <col min="2306" max="2306" width="23.28515625" style="1" customWidth="1"/>
    <col min="2307" max="2307" width="17.85546875" style="1" customWidth="1"/>
    <col min="2308" max="2308" width="12" style="1" customWidth="1"/>
    <col min="2309" max="2309" width="42.5703125" style="1" customWidth="1"/>
    <col min="2310" max="2310" width="12.28515625" style="1" customWidth="1"/>
    <col min="2311" max="2311" width="16" style="1" customWidth="1"/>
    <col min="2312" max="2312" width="15.28515625" style="1" customWidth="1"/>
    <col min="2313" max="2313" width="17.28515625" style="1" customWidth="1"/>
    <col min="2314" max="2314" width="15.85546875" style="1" customWidth="1"/>
    <col min="2315" max="2315" width="17.28515625" style="1" customWidth="1"/>
    <col min="2316" max="2316" width="19" style="1" customWidth="1"/>
    <col min="2317" max="2317" width="11.7109375" style="1" customWidth="1"/>
    <col min="2318" max="2543" width="9.140625" style="1" customWidth="1"/>
    <col min="2544" max="2544" width="23.85546875" style="1" customWidth="1"/>
    <col min="2545" max="2545" width="0" style="1" hidden="1" customWidth="1"/>
    <col min="2546" max="2546" width="23.42578125" style="1" customWidth="1"/>
    <col min="2547" max="2560" width="37.140625" style="1"/>
    <col min="2561" max="2561" width="24.42578125" style="1" customWidth="1"/>
    <col min="2562" max="2562" width="23.28515625" style="1" customWidth="1"/>
    <col min="2563" max="2563" width="17.85546875" style="1" customWidth="1"/>
    <col min="2564" max="2564" width="12" style="1" customWidth="1"/>
    <col min="2565" max="2565" width="42.5703125" style="1" customWidth="1"/>
    <col min="2566" max="2566" width="12.28515625" style="1" customWidth="1"/>
    <col min="2567" max="2567" width="16" style="1" customWidth="1"/>
    <col min="2568" max="2568" width="15.28515625" style="1" customWidth="1"/>
    <col min="2569" max="2569" width="17.28515625" style="1" customWidth="1"/>
    <col min="2570" max="2570" width="15.85546875" style="1" customWidth="1"/>
    <col min="2571" max="2571" width="17.28515625" style="1" customWidth="1"/>
    <col min="2572" max="2572" width="19" style="1" customWidth="1"/>
    <col min="2573" max="2573" width="11.7109375" style="1" customWidth="1"/>
    <col min="2574" max="2799" width="9.140625" style="1" customWidth="1"/>
    <col min="2800" max="2800" width="23.85546875" style="1" customWidth="1"/>
    <col min="2801" max="2801" width="0" style="1" hidden="1" customWidth="1"/>
    <col min="2802" max="2802" width="23.42578125" style="1" customWidth="1"/>
    <col min="2803" max="2816" width="37.140625" style="1"/>
    <col min="2817" max="2817" width="24.42578125" style="1" customWidth="1"/>
    <col min="2818" max="2818" width="23.28515625" style="1" customWidth="1"/>
    <col min="2819" max="2819" width="17.85546875" style="1" customWidth="1"/>
    <col min="2820" max="2820" width="12" style="1" customWidth="1"/>
    <col min="2821" max="2821" width="42.5703125" style="1" customWidth="1"/>
    <col min="2822" max="2822" width="12.28515625" style="1" customWidth="1"/>
    <col min="2823" max="2823" width="16" style="1" customWidth="1"/>
    <col min="2824" max="2824" width="15.28515625" style="1" customWidth="1"/>
    <col min="2825" max="2825" width="17.28515625" style="1" customWidth="1"/>
    <col min="2826" max="2826" width="15.85546875" style="1" customWidth="1"/>
    <col min="2827" max="2827" width="17.28515625" style="1" customWidth="1"/>
    <col min="2828" max="2828" width="19" style="1" customWidth="1"/>
    <col min="2829" max="2829" width="11.7109375" style="1" customWidth="1"/>
    <col min="2830" max="3055" width="9.140625" style="1" customWidth="1"/>
    <col min="3056" max="3056" width="23.85546875" style="1" customWidth="1"/>
    <col min="3057" max="3057" width="0" style="1" hidden="1" customWidth="1"/>
    <col min="3058" max="3058" width="23.42578125" style="1" customWidth="1"/>
    <col min="3059" max="3072" width="37.140625" style="1"/>
    <col min="3073" max="3073" width="24.42578125" style="1" customWidth="1"/>
    <col min="3074" max="3074" width="23.28515625" style="1" customWidth="1"/>
    <col min="3075" max="3075" width="17.85546875" style="1" customWidth="1"/>
    <col min="3076" max="3076" width="12" style="1" customWidth="1"/>
    <col min="3077" max="3077" width="42.5703125" style="1" customWidth="1"/>
    <col min="3078" max="3078" width="12.28515625" style="1" customWidth="1"/>
    <col min="3079" max="3079" width="16" style="1" customWidth="1"/>
    <col min="3080" max="3080" width="15.28515625" style="1" customWidth="1"/>
    <col min="3081" max="3081" width="17.28515625" style="1" customWidth="1"/>
    <col min="3082" max="3082" width="15.85546875" style="1" customWidth="1"/>
    <col min="3083" max="3083" width="17.28515625" style="1" customWidth="1"/>
    <col min="3084" max="3084" width="19" style="1" customWidth="1"/>
    <col min="3085" max="3085" width="11.7109375" style="1" customWidth="1"/>
    <col min="3086" max="3311" width="9.140625" style="1" customWidth="1"/>
    <col min="3312" max="3312" width="23.85546875" style="1" customWidth="1"/>
    <col min="3313" max="3313" width="0" style="1" hidden="1" customWidth="1"/>
    <col min="3314" max="3314" width="23.42578125" style="1" customWidth="1"/>
    <col min="3315" max="3328" width="37.140625" style="1"/>
    <col min="3329" max="3329" width="24.42578125" style="1" customWidth="1"/>
    <col min="3330" max="3330" width="23.28515625" style="1" customWidth="1"/>
    <col min="3331" max="3331" width="17.85546875" style="1" customWidth="1"/>
    <col min="3332" max="3332" width="12" style="1" customWidth="1"/>
    <col min="3333" max="3333" width="42.5703125" style="1" customWidth="1"/>
    <col min="3334" max="3334" width="12.28515625" style="1" customWidth="1"/>
    <col min="3335" max="3335" width="16" style="1" customWidth="1"/>
    <col min="3336" max="3336" width="15.28515625" style="1" customWidth="1"/>
    <col min="3337" max="3337" width="17.28515625" style="1" customWidth="1"/>
    <col min="3338" max="3338" width="15.85546875" style="1" customWidth="1"/>
    <col min="3339" max="3339" width="17.28515625" style="1" customWidth="1"/>
    <col min="3340" max="3340" width="19" style="1" customWidth="1"/>
    <col min="3341" max="3341" width="11.7109375" style="1" customWidth="1"/>
    <col min="3342" max="3567" width="9.140625" style="1" customWidth="1"/>
    <col min="3568" max="3568" width="23.85546875" style="1" customWidth="1"/>
    <col min="3569" max="3569" width="0" style="1" hidden="1" customWidth="1"/>
    <col min="3570" max="3570" width="23.42578125" style="1" customWidth="1"/>
    <col min="3571" max="3584" width="37.140625" style="1"/>
    <col min="3585" max="3585" width="24.42578125" style="1" customWidth="1"/>
    <col min="3586" max="3586" width="23.28515625" style="1" customWidth="1"/>
    <col min="3587" max="3587" width="17.85546875" style="1" customWidth="1"/>
    <col min="3588" max="3588" width="12" style="1" customWidth="1"/>
    <col min="3589" max="3589" width="42.5703125" style="1" customWidth="1"/>
    <col min="3590" max="3590" width="12.28515625" style="1" customWidth="1"/>
    <col min="3591" max="3591" width="16" style="1" customWidth="1"/>
    <col min="3592" max="3592" width="15.28515625" style="1" customWidth="1"/>
    <col min="3593" max="3593" width="17.28515625" style="1" customWidth="1"/>
    <col min="3594" max="3594" width="15.85546875" style="1" customWidth="1"/>
    <col min="3595" max="3595" width="17.28515625" style="1" customWidth="1"/>
    <col min="3596" max="3596" width="19" style="1" customWidth="1"/>
    <col min="3597" max="3597" width="11.7109375" style="1" customWidth="1"/>
    <col min="3598" max="3823" width="9.140625" style="1" customWidth="1"/>
    <col min="3824" max="3824" width="23.85546875" style="1" customWidth="1"/>
    <col min="3825" max="3825" width="0" style="1" hidden="1" customWidth="1"/>
    <col min="3826" max="3826" width="23.42578125" style="1" customWidth="1"/>
    <col min="3827" max="3840" width="37.140625" style="1"/>
    <col min="3841" max="3841" width="24.42578125" style="1" customWidth="1"/>
    <col min="3842" max="3842" width="23.28515625" style="1" customWidth="1"/>
    <col min="3843" max="3843" width="17.85546875" style="1" customWidth="1"/>
    <col min="3844" max="3844" width="12" style="1" customWidth="1"/>
    <col min="3845" max="3845" width="42.5703125" style="1" customWidth="1"/>
    <col min="3846" max="3846" width="12.28515625" style="1" customWidth="1"/>
    <col min="3847" max="3847" width="16" style="1" customWidth="1"/>
    <col min="3848" max="3848" width="15.28515625" style="1" customWidth="1"/>
    <col min="3849" max="3849" width="17.28515625" style="1" customWidth="1"/>
    <col min="3850" max="3850" width="15.85546875" style="1" customWidth="1"/>
    <col min="3851" max="3851" width="17.28515625" style="1" customWidth="1"/>
    <col min="3852" max="3852" width="19" style="1" customWidth="1"/>
    <col min="3853" max="3853" width="11.7109375" style="1" customWidth="1"/>
    <col min="3854" max="4079" width="9.140625" style="1" customWidth="1"/>
    <col min="4080" max="4080" width="23.85546875" style="1" customWidth="1"/>
    <col min="4081" max="4081" width="0" style="1" hidden="1" customWidth="1"/>
    <col min="4082" max="4082" width="23.42578125" style="1" customWidth="1"/>
    <col min="4083" max="4096" width="37.140625" style="1"/>
    <col min="4097" max="4097" width="24.42578125" style="1" customWidth="1"/>
    <col min="4098" max="4098" width="23.28515625" style="1" customWidth="1"/>
    <col min="4099" max="4099" width="17.85546875" style="1" customWidth="1"/>
    <col min="4100" max="4100" width="12" style="1" customWidth="1"/>
    <col min="4101" max="4101" width="42.5703125" style="1" customWidth="1"/>
    <col min="4102" max="4102" width="12.28515625" style="1" customWidth="1"/>
    <col min="4103" max="4103" width="16" style="1" customWidth="1"/>
    <col min="4104" max="4104" width="15.28515625" style="1" customWidth="1"/>
    <col min="4105" max="4105" width="17.28515625" style="1" customWidth="1"/>
    <col min="4106" max="4106" width="15.85546875" style="1" customWidth="1"/>
    <col min="4107" max="4107" width="17.28515625" style="1" customWidth="1"/>
    <col min="4108" max="4108" width="19" style="1" customWidth="1"/>
    <col min="4109" max="4109" width="11.7109375" style="1" customWidth="1"/>
    <col min="4110" max="4335" width="9.140625" style="1" customWidth="1"/>
    <col min="4336" max="4336" width="23.85546875" style="1" customWidth="1"/>
    <col min="4337" max="4337" width="0" style="1" hidden="1" customWidth="1"/>
    <col min="4338" max="4338" width="23.42578125" style="1" customWidth="1"/>
    <col min="4339" max="4352" width="37.140625" style="1"/>
    <col min="4353" max="4353" width="24.42578125" style="1" customWidth="1"/>
    <col min="4354" max="4354" width="23.28515625" style="1" customWidth="1"/>
    <col min="4355" max="4355" width="17.85546875" style="1" customWidth="1"/>
    <col min="4356" max="4356" width="12" style="1" customWidth="1"/>
    <col min="4357" max="4357" width="42.5703125" style="1" customWidth="1"/>
    <col min="4358" max="4358" width="12.28515625" style="1" customWidth="1"/>
    <col min="4359" max="4359" width="16" style="1" customWidth="1"/>
    <col min="4360" max="4360" width="15.28515625" style="1" customWidth="1"/>
    <col min="4361" max="4361" width="17.28515625" style="1" customWidth="1"/>
    <col min="4362" max="4362" width="15.85546875" style="1" customWidth="1"/>
    <col min="4363" max="4363" width="17.28515625" style="1" customWidth="1"/>
    <col min="4364" max="4364" width="19" style="1" customWidth="1"/>
    <col min="4365" max="4365" width="11.7109375" style="1" customWidth="1"/>
    <col min="4366" max="4591" width="9.140625" style="1" customWidth="1"/>
    <col min="4592" max="4592" width="23.85546875" style="1" customWidth="1"/>
    <col min="4593" max="4593" width="0" style="1" hidden="1" customWidth="1"/>
    <col min="4594" max="4594" width="23.42578125" style="1" customWidth="1"/>
    <col min="4595" max="4608" width="37.140625" style="1"/>
    <col min="4609" max="4609" width="24.42578125" style="1" customWidth="1"/>
    <col min="4610" max="4610" width="23.28515625" style="1" customWidth="1"/>
    <col min="4611" max="4611" width="17.85546875" style="1" customWidth="1"/>
    <col min="4612" max="4612" width="12" style="1" customWidth="1"/>
    <col min="4613" max="4613" width="42.5703125" style="1" customWidth="1"/>
    <col min="4614" max="4614" width="12.28515625" style="1" customWidth="1"/>
    <col min="4615" max="4615" width="16" style="1" customWidth="1"/>
    <col min="4616" max="4616" width="15.28515625" style="1" customWidth="1"/>
    <col min="4617" max="4617" width="17.28515625" style="1" customWidth="1"/>
    <col min="4618" max="4618" width="15.85546875" style="1" customWidth="1"/>
    <col min="4619" max="4619" width="17.28515625" style="1" customWidth="1"/>
    <col min="4620" max="4620" width="19" style="1" customWidth="1"/>
    <col min="4621" max="4621" width="11.7109375" style="1" customWidth="1"/>
    <col min="4622" max="4847" width="9.140625" style="1" customWidth="1"/>
    <col min="4848" max="4848" width="23.85546875" style="1" customWidth="1"/>
    <col min="4849" max="4849" width="0" style="1" hidden="1" customWidth="1"/>
    <col min="4850" max="4850" width="23.42578125" style="1" customWidth="1"/>
    <col min="4851" max="4864" width="37.140625" style="1"/>
    <col min="4865" max="4865" width="24.42578125" style="1" customWidth="1"/>
    <col min="4866" max="4866" width="23.28515625" style="1" customWidth="1"/>
    <col min="4867" max="4867" width="17.85546875" style="1" customWidth="1"/>
    <col min="4868" max="4868" width="12" style="1" customWidth="1"/>
    <col min="4869" max="4869" width="42.5703125" style="1" customWidth="1"/>
    <col min="4870" max="4870" width="12.28515625" style="1" customWidth="1"/>
    <col min="4871" max="4871" width="16" style="1" customWidth="1"/>
    <col min="4872" max="4872" width="15.28515625" style="1" customWidth="1"/>
    <col min="4873" max="4873" width="17.28515625" style="1" customWidth="1"/>
    <col min="4874" max="4874" width="15.85546875" style="1" customWidth="1"/>
    <col min="4875" max="4875" width="17.28515625" style="1" customWidth="1"/>
    <col min="4876" max="4876" width="19" style="1" customWidth="1"/>
    <col min="4877" max="4877" width="11.7109375" style="1" customWidth="1"/>
    <col min="4878" max="5103" width="9.140625" style="1" customWidth="1"/>
    <col min="5104" max="5104" width="23.85546875" style="1" customWidth="1"/>
    <col min="5105" max="5105" width="0" style="1" hidden="1" customWidth="1"/>
    <col min="5106" max="5106" width="23.42578125" style="1" customWidth="1"/>
    <col min="5107" max="5120" width="37.140625" style="1"/>
    <col min="5121" max="5121" width="24.42578125" style="1" customWidth="1"/>
    <col min="5122" max="5122" width="23.28515625" style="1" customWidth="1"/>
    <col min="5123" max="5123" width="17.85546875" style="1" customWidth="1"/>
    <col min="5124" max="5124" width="12" style="1" customWidth="1"/>
    <col min="5125" max="5125" width="42.5703125" style="1" customWidth="1"/>
    <col min="5126" max="5126" width="12.28515625" style="1" customWidth="1"/>
    <col min="5127" max="5127" width="16" style="1" customWidth="1"/>
    <col min="5128" max="5128" width="15.28515625" style="1" customWidth="1"/>
    <col min="5129" max="5129" width="17.28515625" style="1" customWidth="1"/>
    <col min="5130" max="5130" width="15.85546875" style="1" customWidth="1"/>
    <col min="5131" max="5131" width="17.28515625" style="1" customWidth="1"/>
    <col min="5132" max="5132" width="19" style="1" customWidth="1"/>
    <col min="5133" max="5133" width="11.7109375" style="1" customWidth="1"/>
    <col min="5134" max="5359" width="9.140625" style="1" customWidth="1"/>
    <col min="5360" max="5360" width="23.85546875" style="1" customWidth="1"/>
    <col min="5361" max="5361" width="0" style="1" hidden="1" customWidth="1"/>
    <col min="5362" max="5362" width="23.42578125" style="1" customWidth="1"/>
    <col min="5363" max="5376" width="37.140625" style="1"/>
    <col min="5377" max="5377" width="24.42578125" style="1" customWidth="1"/>
    <col min="5378" max="5378" width="23.28515625" style="1" customWidth="1"/>
    <col min="5379" max="5379" width="17.85546875" style="1" customWidth="1"/>
    <col min="5380" max="5380" width="12" style="1" customWidth="1"/>
    <col min="5381" max="5381" width="42.5703125" style="1" customWidth="1"/>
    <col min="5382" max="5382" width="12.28515625" style="1" customWidth="1"/>
    <col min="5383" max="5383" width="16" style="1" customWidth="1"/>
    <col min="5384" max="5384" width="15.28515625" style="1" customWidth="1"/>
    <col min="5385" max="5385" width="17.28515625" style="1" customWidth="1"/>
    <col min="5386" max="5386" width="15.85546875" style="1" customWidth="1"/>
    <col min="5387" max="5387" width="17.28515625" style="1" customWidth="1"/>
    <col min="5388" max="5388" width="19" style="1" customWidth="1"/>
    <col min="5389" max="5389" width="11.7109375" style="1" customWidth="1"/>
    <col min="5390" max="5615" width="9.140625" style="1" customWidth="1"/>
    <col min="5616" max="5616" width="23.85546875" style="1" customWidth="1"/>
    <col min="5617" max="5617" width="0" style="1" hidden="1" customWidth="1"/>
    <col min="5618" max="5618" width="23.42578125" style="1" customWidth="1"/>
    <col min="5619" max="5632" width="37.140625" style="1"/>
    <col min="5633" max="5633" width="24.42578125" style="1" customWidth="1"/>
    <col min="5634" max="5634" width="23.28515625" style="1" customWidth="1"/>
    <col min="5635" max="5635" width="17.85546875" style="1" customWidth="1"/>
    <col min="5636" max="5636" width="12" style="1" customWidth="1"/>
    <col min="5637" max="5637" width="42.5703125" style="1" customWidth="1"/>
    <col min="5638" max="5638" width="12.28515625" style="1" customWidth="1"/>
    <col min="5639" max="5639" width="16" style="1" customWidth="1"/>
    <col min="5640" max="5640" width="15.28515625" style="1" customWidth="1"/>
    <col min="5641" max="5641" width="17.28515625" style="1" customWidth="1"/>
    <col min="5642" max="5642" width="15.85546875" style="1" customWidth="1"/>
    <col min="5643" max="5643" width="17.28515625" style="1" customWidth="1"/>
    <col min="5644" max="5644" width="19" style="1" customWidth="1"/>
    <col min="5645" max="5645" width="11.7109375" style="1" customWidth="1"/>
    <col min="5646" max="5871" width="9.140625" style="1" customWidth="1"/>
    <col min="5872" max="5872" width="23.85546875" style="1" customWidth="1"/>
    <col min="5873" max="5873" width="0" style="1" hidden="1" customWidth="1"/>
    <col min="5874" max="5874" width="23.42578125" style="1" customWidth="1"/>
    <col min="5875" max="5888" width="37.140625" style="1"/>
    <col min="5889" max="5889" width="24.42578125" style="1" customWidth="1"/>
    <col min="5890" max="5890" width="23.28515625" style="1" customWidth="1"/>
    <col min="5891" max="5891" width="17.85546875" style="1" customWidth="1"/>
    <col min="5892" max="5892" width="12" style="1" customWidth="1"/>
    <col min="5893" max="5893" width="42.5703125" style="1" customWidth="1"/>
    <col min="5894" max="5894" width="12.28515625" style="1" customWidth="1"/>
    <col min="5895" max="5895" width="16" style="1" customWidth="1"/>
    <col min="5896" max="5896" width="15.28515625" style="1" customWidth="1"/>
    <col min="5897" max="5897" width="17.28515625" style="1" customWidth="1"/>
    <col min="5898" max="5898" width="15.85546875" style="1" customWidth="1"/>
    <col min="5899" max="5899" width="17.28515625" style="1" customWidth="1"/>
    <col min="5900" max="5900" width="19" style="1" customWidth="1"/>
    <col min="5901" max="5901" width="11.7109375" style="1" customWidth="1"/>
    <col min="5902" max="6127" width="9.140625" style="1" customWidth="1"/>
    <col min="6128" max="6128" width="23.85546875" style="1" customWidth="1"/>
    <col min="6129" max="6129" width="0" style="1" hidden="1" customWidth="1"/>
    <col min="6130" max="6130" width="23.42578125" style="1" customWidth="1"/>
    <col min="6131" max="6144" width="37.140625" style="1"/>
    <col min="6145" max="6145" width="24.42578125" style="1" customWidth="1"/>
    <col min="6146" max="6146" width="23.28515625" style="1" customWidth="1"/>
    <col min="6147" max="6147" width="17.85546875" style="1" customWidth="1"/>
    <col min="6148" max="6148" width="12" style="1" customWidth="1"/>
    <col min="6149" max="6149" width="42.5703125" style="1" customWidth="1"/>
    <col min="6150" max="6150" width="12.28515625" style="1" customWidth="1"/>
    <col min="6151" max="6151" width="16" style="1" customWidth="1"/>
    <col min="6152" max="6152" width="15.28515625" style="1" customWidth="1"/>
    <col min="6153" max="6153" width="17.28515625" style="1" customWidth="1"/>
    <col min="6154" max="6154" width="15.85546875" style="1" customWidth="1"/>
    <col min="6155" max="6155" width="17.28515625" style="1" customWidth="1"/>
    <col min="6156" max="6156" width="19" style="1" customWidth="1"/>
    <col min="6157" max="6157" width="11.7109375" style="1" customWidth="1"/>
    <col min="6158" max="6383" width="9.140625" style="1" customWidth="1"/>
    <col min="6384" max="6384" width="23.85546875" style="1" customWidth="1"/>
    <col min="6385" max="6385" width="0" style="1" hidden="1" customWidth="1"/>
    <col min="6386" max="6386" width="23.42578125" style="1" customWidth="1"/>
    <col min="6387" max="6400" width="37.140625" style="1"/>
    <col min="6401" max="6401" width="24.42578125" style="1" customWidth="1"/>
    <col min="6402" max="6402" width="23.28515625" style="1" customWidth="1"/>
    <col min="6403" max="6403" width="17.85546875" style="1" customWidth="1"/>
    <col min="6404" max="6404" width="12" style="1" customWidth="1"/>
    <col min="6405" max="6405" width="42.5703125" style="1" customWidth="1"/>
    <col min="6406" max="6406" width="12.28515625" style="1" customWidth="1"/>
    <col min="6407" max="6407" width="16" style="1" customWidth="1"/>
    <col min="6408" max="6408" width="15.28515625" style="1" customWidth="1"/>
    <col min="6409" max="6409" width="17.28515625" style="1" customWidth="1"/>
    <col min="6410" max="6410" width="15.85546875" style="1" customWidth="1"/>
    <col min="6411" max="6411" width="17.28515625" style="1" customWidth="1"/>
    <col min="6412" max="6412" width="19" style="1" customWidth="1"/>
    <col min="6413" max="6413" width="11.7109375" style="1" customWidth="1"/>
    <col min="6414" max="6639" width="9.140625" style="1" customWidth="1"/>
    <col min="6640" max="6640" width="23.85546875" style="1" customWidth="1"/>
    <col min="6641" max="6641" width="0" style="1" hidden="1" customWidth="1"/>
    <col min="6642" max="6642" width="23.42578125" style="1" customWidth="1"/>
    <col min="6643" max="6656" width="37.140625" style="1"/>
    <col min="6657" max="6657" width="24.42578125" style="1" customWidth="1"/>
    <col min="6658" max="6658" width="23.28515625" style="1" customWidth="1"/>
    <col min="6659" max="6659" width="17.85546875" style="1" customWidth="1"/>
    <col min="6660" max="6660" width="12" style="1" customWidth="1"/>
    <col min="6661" max="6661" width="42.5703125" style="1" customWidth="1"/>
    <col min="6662" max="6662" width="12.28515625" style="1" customWidth="1"/>
    <col min="6663" max="6663" width="16" style="1" customWidth="1"/>
    <col min="6664" max="6664" width="15.28515625" style="1" customWidth="1"/>
    <col min="6665" max="6665" width="17.28515625" style="1" customWidth="1"/>
    <col min="6666" max="6666" width="15.85546875" style="1" customWidth="1"/>
    <col min="6667" max="6667" width="17.28515625" style="1" customWidth="1"/>
    <col min="6668" max="6668" width="19" style="1" customWidth="1"/>
    <col min="6669" max="6669" width="11.7109375" style="1" customWidth="1"/>
    <col min="6670" max="6895" width="9.140625" style="1" customWidth="1"/>
    <col min="6896" max="6896" width="23.85546875" style="1" customWidth="1"/>
    <col min="6897" max="6897" width="0" style="1" hidden="1" customWidth="1"/>
    <col min="6898" max="6898" width="23.42578125" style="1" customWidth="1"/>
    <col min="6899" max="6912" width="37.140625" style="1"/>
    <col min="6913" max="6913" width="24.42578125" style="1" customWidth="1"/>
    <col min="6914" max="6914" width="23.28515625" style="1" customWidth="1"/>
    <col min="6915" max="6915" width="17.85546875" style="1" customWidth="1"/>
    <col min="6916" max="6916" width="12" style="1" customWidth="1"/>
    <col min="6917" max="6917" width="42.5703125" style="1" customWidth="1"/>
    <col min="6918" max="6918" width="12.28515625" style="1" customWidth="1"/>
    <col min="6919" max="6919" width="16" style="1" customWidth="1"/>
    <col min="6920" max="6920" width="15.28515625" style="1" customWidth="1"/>
    <col min="6921" max="6921" width="17.28515625" style="1" customWidth="1"/>
    <col min="6922" max="6922" width="15.85546875" style="1" customWidth="1"/>
    <col min="6923" max="6923" width="17.28515625" style="1" customWidth="1"/>
    <col min="6924" max="6924" width="19" style="1" customWidth="1"/>
    <col min="6925" max="6925" width="11.7109375" style="1" customWidth="1"/>
    <col min="6926" max="7151" width="9.140625" style="1" customWidth="1"/>
    <col min="7152" max="7152" width="23.85546875" style="1" customWidth="1"/>
    <col min="7153" max="7153" width="0" style="1" hidden="1" customWidth="1"/>
    <col min="7154" max="7154" width="23.42578125" style="1" customWidth="1"/>
    <col min="7155" max="7168" width="37.140625" style="1"/>
    <col min="7169" max="7169" width="24.42578125" style="1" customWidth="1"/>
    <col min="7170" max="7170" width="23.28515625" style="1" customWidth="1"/>
    <col min="7171" max="7171" width="17.85546875" style="1" customWidth="1"/>
    <col min="7172" max="7172" width="12" style="1" customWidth="1"/>
    <col min="7173" max="7173" width="42.5703125" style="1" customWidth="1"/>
    <col min="7174" max="7174" width="12.28515625" style="1" customWidth="1"/>
    <col min="7175" max="7175" width="16" style="1" customWidth="1"/>
    <col min="7176" max="7176" width="15.28515625" style="1" customWidth="1"/>
    <col min="7177" max="7177" width="17.28515625" style="1" customWidth="1"/>
    <col min="7178" max="7178" width="15.85546875" style="1" customWidth="1"/>
    <col min="7179" max="7179" width="17.28515625" style="1" customWidth="1"/>
    <col min="7180" max="7180" width="19" style="1" customWidth="1"/>
    <col min="7181" max="7181" width="11.7109375" style="1" customWidth="1"/>
    <col min="7182" max="7407" width="9.140625" style="1" customWidth="1"/>
    <col min="7408" max="7408" width="23.85546875" style="1" customWidth="1"/>
    <col min="7409" max="7409" width="0" style="1" hidden="1" customWidth="1"/>
    <col min="7410" max="7410" width="23.42578125" style="1" customWidth="1"/>
    <col min="7411" max="7424" width="37.140625" style="1"/>
    <col min="7425" max="7425" width="24.42578125" style="1" customWidth="1"/>
    <col min="7426" max="7426" width="23.28515625" style="1" customWidth="1"/>
    <col min="7427" max="7427" width="17.85546875" style="1" customWidth="1"/>
    <col min="7428" max="7428" width="12" style="1" customWidth="1"/>
    <col min="7429" max="7429" width="42.5703125" style="1" customWidth="1"/>
    <col min="7430" max="7430" width="12.28515625" style="1" customWidth="1"/>
    <col min="7431" max="7431" width="16" style="1" customWidth="1"/>
    <col min="7432" max="7432" width="15.28515625" style="1" customWidth="1"/>
    <col min="7433" max="7433" width="17.28515625" style="1" customWidth="1"/>
    <col min="7434" max="7434" width="15.85546875" style="1" customWidth="1"/>
    <col min="7435" max="7435" width="17.28515625" style="1" customWidth="1"/>
    <col min="7436" max="7436" width="19" style="1" customWidth="1"/>
    <col min="7437" max="7437" width="11.7109375" style="1" customWidth="1"/>
    <col min="7438" max="7663" width="9.140625" style="1" customWidth="1"/>
    <col min="7664" max="7664" width="23.85546875" style="1" customWidth="1"/>
    <col min="7665" max="7665" width="0" style="1" hidden="1" customWidth="1"/>
    <col min="7666" max="7666" width="23.42578125" style="1" customWidth="1"/>
    <col min="7667" max="7680" width="37.140625" style="1"/>
    <col min="7681" max="7681" width="24.42578125" style="1" customWidth="1"/>
    <col min="7682" max="7682" width="23.28515625" style="1" customWidth="1"/>
    <col min="7683" max="7683" width="17.85546875" style="1" customWidth="1"/>
    <col min="7684" max="7684" width="12" style="1" customWidth="1"/>
    <col min="7685" max="7685" width="42.5703125" style="1" customWidth="1"/>
    <col min="7686" max="7686" width="12.28515625" style="1" customWidth="1"/>
    <col min="7687" max="7687" width="16" style="1" customWidth="1"/>
    <col min="7688" max="7688" width="15.28515625" style="1" customWidth="1"/>
    <col min="7689" max="7689" width="17.28515625" style="1" customWidth="1"/>
    <col min="7690" max="7690" width="15.85546875" style="1" customWidth="1"/>
    <col min="7691" max="7691" width="17.28515625" style="1" customWidth="1"/>
    <col min="7692" max="7692" width="19" style="1" customWidth="1"/>
    <col min="7693" max="7693" width="11.7109375" style="1" customWidth="1"/>
    <col min="7694" max="7919" width="9.140625" style="1" customWidth="1"/>
    <col min="7920" max="7920" width="23.85546875" style="1" customWidth="1"/>
    <col min="7921" max="7921" width="0" style="1" hidden="1" customWidth="1"/>
    <col min="7922" max="7922" width="23.42578125" style="1" customWidth="1"/>
    <col min="7923" max="7936" width="37.140625" style="1"/>
    <col min="7937" max="7937" width="24.42578125" style="1" customWidth="1"/>
    <col min="7938" max="7938" width="23.28515625" style="1" customWidth="1"/>
    <col min="7939" max="7939" width="17.85546875" style="1" customWidth="1"/>
    <col min="7940" max="7940" width="12" style="1" customWidth="1"/>
    <col min="7941" max="7941" width="42.5703125" style="1" customWidth="1"/>
    <col min="7942" max="7942" width="12.28515625" style="1" customWidth="1"/>
    <col min="7943" max="7943" width="16" style="1" customWidth="1"/>
    <col min="7944" max="7944" width="15.28515625" style="1" customWidth="1"/>
    <col min="7945" max="7945" width="17.28515625" style="1" customWidth="1"/>
    <col min="7946" max="7946" width="15.85546875" style="1" customWidth="1"/>
    <col min="7947" max="7947" width="17.28515625" style="1" customWidth="1"/>
    <col min="7948" max="7948" width="19" style="1" customWidth="1"/>
    <col min="7949" max="7949" width="11.7109375" style="1" customWidth="1"/>
    <col min="7950" max="8175" width="9.140625" style="1" customWidth="1"/>
    <col min="8176" max="8176" width="23.85546875" style="1" customWidth="1"/>
    <col min="8177" max="8177" width="0" style="1" hidden="1" customWidth="1"/>
    <col min="8178" max="8178" width="23.42578125" style="1" customWidth="1"/>
    <col min="8179" max="8192" width="37.140625" style="1"/>
    <col min="8193" max="8193" width="24.42578125" style="1" customWidth="1"/>
    <col min="8194" max="8194" width="23.28515625" style="1" customWidth="1"/>
    <col min="8195" max="8195" width="17.85546875" style="1" customWidth="1"/>
    <col min="8196" max="8196" width="12" style="1" customWidth="1"/>
    <col min="8197" max="8197" width="42.5703125" style="1" customWidth="1"/>
    <col min="8198" max="8198" width="12.28515625" style="1" customWidth="1"/>
    <col min="8199" max="8199" width="16" style="1" customWidth="1"/>
    <col min="8200" max="8200" width="15.28515625" style="1" customWidth="1"/>
    <col min="8201" max="8201" width="17.28515625" style="1" customWidth="1"/>
    <col min="8202" max="8202" width="15.85546875" style="1" customWidth="1"/>
    <col min="8203" max="8203" width="17.28515625" style="1" customWidth="1"/>
    <col min="8204" max="8204" width="19" style="1" customWidth="1"/>
    <col min="8205" max="8205" width="11.7109375" style="1" customWidth="1"/>
    <col min="8206" max="8431" width="9.140625" style="1" customWidth="1"/>
    <col min="8432" max="8432" width="23.85546875" style="1" customWidth="1"/>
    <col min="8433" max="8433" width="0" style="1" hidden="1" customWidth="1"/>
    <col min="8434" max="8434" width="23.42578125" style="1" customWidth="1"/>
    <col min="8435" max="8448" width="37.140625" style="1"/>
    <col min="8449" max="8449" width="24.42578125" style="1" customWidth="1"/>
    <col min="8450" max="8450" width="23.28515625" style="1" customWidth="1"/>
    <col min="8451" max="8451" width="17.85546875" style="1" customWidth="1"/>
    <col min="8452" max="8452" width="12" style="1" customWidth="1"/>
    <col min="8453" max="8453" width="42.5703125" style="1" customWidth="1"/>
    <col min="8454" max="8454" width="12.28515625" style="1" customWidth="1"/>
    <col min="8455" max="8455" width="16" style="1" customWidth="1"/>
    <col min="8456" max="8456" width="15.28515625" style="1" customWidth="1"/>
    <col min="8457" max="8457" width="17.28515625" style="1" customWidth="1"/>
    <col min="8458" max="8458" width="15.85546875" style="1" customWidth="1"/>
    <col min="8459" max="8459" width="17.28515625" style="1" customWidth="1"/>
    <col min="8460" max="8460" width="19" style="1" customWidth="1"/>
    <col min="8461" max="8461" width="11.7109375" style="1" customWidth="1"/>
    <col min="8462" max="8687" width="9.140625" style="1" customWidth="1"/>
    <col min="8688" max="8688" width="23.85546875" style="1" customWidth="1"/>
    <col min="8689" max="8689" width="0" style="1" hidden="1" customWidth="1"/>
    <col min="8690" max="8690" width="23.42578125" style="1" customWidth="1"/>
    <col min="8691" max="8704" width="37.140625" style="1"/>
    <col min="8705" max="8705" width="24.42578125" style="1" customWidth="1"/>
    <col min="8706" max="8706" width="23.28515625" style="1" customWidth="1"/>
    <col min="8707" max="8707" width="17.85546875" style="1" customWidth="1"/>
    <col min="8708" max="8708" width="12" style="1" customWidth="1"/>
    <col min="8709" max="8709" width="42.5703125" style="1" customWidth="1"/>
    <col min="8710" max="8710" width="12.28515625" style="1" customWidth="1"/>
    <col min="8711" max="8711" width="16" style="1" customWidth="1"/>
    <col min="8712" max="8712" width="15.28515625" style="1" customWidth="1"/>
    <col min="8713" max="8713" width="17.28515625" style="1" customWidth="1"/>
    <col min="8714" max="8714" width="15.85546875" style="1" customWidth="1"/>
    <col min="8715" max="8715" width="17.28515625" style="1" customWidth="1"/>
    <col min="8716" max="8716" width="19" style="1" customWidth="1"/>
    <col min="8717" max="8717" width="11.7109375" style="1" customWidth="1"/>
    <col min="8718" max="8943" width="9.140625" style="1" customWidth="1"/>
    <col min="8944" max="8944" width="23.85546875" style="1" customWidth="1"/>
    <col min="8945" max="8945" width="0" style="1" hidden="1" customWidth="1"/>
    <col min="8946" max="8946" width="23.42578125" style="1" customWidth="1"/>
    <col min="8947" max="8960" width="37.140625" style="1"/>
    <col min="8961" max="8961" width="24.42578125" style="1" customWidth="1"/>
    <col min="8962" max="8962" width="23.28515625" style="1" customWidth="1"/>
    <col min="8963" max="8963" width="17.85546875" style="1" customWidth="1"/>
    <col min="8964" max="8964" width="12" style="1" customWidth="1"/>
    <col min="8965" max="8965" width="42.5703125" style="1" customWidth="1"/>
    <col min="8966" max="8966" width="12.28515625" style="1" customWidth="1"/>
    <col min="8967" max="8967" width="16" style="1" customWidth="1"/>
    <col min="8968" max="8968" width="15.28515625" style="1" customWidth="1"/>
    <col min="8969" max="8969" width="17.28515625" style="1" customWidth="1"/>
    <col min="8970" max="8970" width="15.85546875" style="1" customWidth="1"/>
    <col min="8971" max="8971" width="17.28515625" style="1" customWidth="1"/>
    <col min="8972" max="8972" width="19" style="1" customWidth="1"/>
    <col min="8973" max="8973" width="11.7109375" style="1" customWidth="1"/>
    <col min="8974" max="9199" width="9.140625" style="1" customWidth="1"/>
    <col min="9200" max="9200" width="23.85546875" style="1" customWidth="1"/>
    <col min="9201" max="9201" width="0" style="1" hidden="1" customWidth="1"/>
    <col min="9202" max="9202" width="23.42578125" style="1" customWidth="1"/>
    <col min="9203" max="9216" width="37.140625" style="1"/>
    <col min="9217" max="9217" width="24.42578125" style="1" customWidth="1"/>
    <col min="9218" max="9218" width="23.28515625" style="1" customWidth="1"/>
    <col min="9219" max="9219" width="17.85546875" style="1" customWidth="1"/>
    <col min="9220" max="9220" width="12" style="1" customWidth="1"/>
    <col min="9221" max="9221" width="42.5703125" style="1" customWidth="1"/>
    <col min="9222" max="9222" width="12.28515625" style="1" customWidth="1"/>
    <col min="9223" max="9223" width="16" style="1" customWidth="1"/>
    <col min="9224" max="9224" width="15.28515625" style="1" customWidth="1"/>
    <col min="9225" max="9225" width="17.28515625" style="1" customWidth="1"/>
    <col min="9226" max="9226" width="15.85546875" style="1" customWidth="1"/>
    <col min="9227" max="9227" width="17.28515625" style="1" customWidth="1"/>
    <col min="9228" max="9228" width="19" style="1" customWidth="1"/>
    <col min="9229" max="9229" width="11.7109375" style="1" customWidth="1"/>
    <col min="9230" max="9455" width="9.140625" style="1" customWidth="1"/>
    <col min="9456" max="9456" width="23.85546875" style="1" customWidth="1"/>
    <col min="9457" max="9457" width="0" style="1" hidden="1" customWidth="1"/>
    <col min="9458" max="9458" width="23.42578125" style="1" customWidth="1"/>
    <col min="9459" max="9472" width="37.140625" style="1"/>
    <col min="9473" max="9473" width="24.42578125" style="1" customWidth="1"/>
    <col min="9474" max="9474" width="23.28515625" style="1" customWidth="1"/>
    <col min="9475" max="9475" width="17.85546875" style="1" customWidth="1"/>
    <col min="9476" max="9476" width="12" style="1" customWidth="1"/>
    <col min="9477" max="9477" width="42.5703125" style="1" customWidth="1"/>
    <col min="9478" max="9478" width="12.28515625" style="1" customWidth="1"/>
    <col min="9479" max="9479" width="16" style="1" customWidth="1"/>
    <col min="9480" max="9480" width="15.28515625" style="1" customWidth="1"/>
    <col min="9481" max="9481" width="17.28515625" style="1" customWidth="1"/>
    <col min="9482" max="9482" width="15.85546875" style="1" customWidth="1"/>
    <col min="9483" max="9483" width="17.28515625" style="1" customWidth="1"/>
    <col min="9484" max="9484" width="19" style="1" customWidth="1"/>
    <col min="9485" max="9485" width="11.7109375" style="1" customWidth="1"/>
    <col min="9486" max="9711" width="9.140625" style="1" customWidth="1"/>
    <col min="9712" max="9712" width="23.85546875" style="1" customWidth="1"/>
    <col min="9713" max="9713" width="0" style="1" hidden="1" customWidth="1"/>
    <col min="9714" max="9714" width="23.42578125" style="1" customWidth="1"/>
    <col min="9715" max="9728" width="37.140625" style="1"/>
    <col min="9729" max="9729" width="24.42578125" style="1" customWidth="1"/>
    <col min="9730" max="9730" width="23.28515625" style="1" customWidth="1"/>
    <col min="9731" max="9731" width="17.85546875" style="1" customWidth="1"/>
    <col min="9732" max="9732" width="12" style="1" customWidth="1"/>
    <col min="9733" max="9733" width="42.5703125" style="1" customWidth="1"/>
    <col min="9734" max="9734" width="12.28515625" style="1" customWidth="1"/>
    <col min="9735" max="9735" width="16" style="1" customWidth="1"/>
    <col min="9736" max="9736" width="15.28515625" style="1" customWidth="1"/>
    <col min="9737" max="9737" width="17.28515625" style="1" customWidth="1"/>
    <col min="9738" max="9738" width="15.85546875" style="1" customWidth="1"/>
    <col min="9739" max="9739" width="17.28515625" style="1" customWidth="1"/>
    <col min="9740" max="9740" width="19" style="1" customWidth="1"/>
    <col min="9741" max="9741" width="11.7109375" style="1" customWidth="1"/>
    <col min="9742" max="9967" width="9.140625" style="1" customWidth="1"/>
    <col min="9968" max="9968" width="23.85546875" style="1" customWidth="1"/>
    <col min="9969" max="9969" width="0" style="1" hidden="1" customWidth="1"/>
    <col min="9970" max="9970" width="23.42578125" style="1" customWidth="1"/>
    <col min="9971" max="9984" width="37.140625" style="1"/>
    <col min="9985" max="9985" width="24.42578125" style="1" customWidth="1"/>
    <col min="9986" max="9986" width="23.28515625" style="1" customWidth="1"/>
    <col min="9987" max="9987" width="17.85546875" style="1" customWidth="1"/>
    <col min="9988" max="9988" width="12" style="1" customWidth="1"/>
    <col min="9989" max="9989" width="42.5703125" style="1" customWidth="1"/>
    <col min="9990" max="9990" width="12.28515625" style="1" customWidth="1"/>
    <col min="9991" max="9991" width="16" style="1" customWidth="1"/>
    <col min="9992" max="9992" width="15.28515625" style="1" customWidth="1"/>
    <col min="9993" max="9993" width="17.28515625" style="1" customWidth="1"/>
    <col min="9994" max="9994" width="15.85546875" style="1" customWidth="1"/>
    <col min="9995" max="9995" width="17.28515625" style="1" customWidth="1"/>
    <col min="9996" max="9996" width="19" style="1" customWidth="1"/>
    <col min="9997" max="9997" width="11.7109375" style="1" customWidth="1"/>
    <col min="9998" max="10223" width="9.140625" style="1" customWidth="1"/>
    <col min="10224" max="10224" width="23.85546875" style="1" customWidth="1"/>
    <col min="10225" max="10225" width="0" style="1" hidden="1" customWidth="1"/>
    <col min="10226" max="10226" width="23.42578125" style="1" customWidth="1"/>
    <col min="10227" max="10240" width="37.140625" style="1"/>
    <col min="10241" max="10241" width="24.42578125" style="1" customWidth="1"/>
    <col min="10242" max="10242" width="23.28515625" style="1" customWidth="1"/>
    <col min="10243" max="10243" width="17.85546875" style="1" customWidth="1"/>
    <col min="10244" max="10244" width="12" style="1" customWidth="1"/>
    <col min="10245" max="10245" width="42.5703125" style="1" customWidth="1"/>
    <col min="10246" max="10246" width="12.28515625" style="1" customWidth="1"/>
    <col min="10247" max="10247" width="16" style="1" customWidth="1"/>
    <col min="10248" max="10248" width="15.28515625" style="1" customWidth="1"/>
    <col min="10249" max="10249" width="17.28515625" style="1" customWidth="1"/>
    <col min="10250" max="10250" width="15.85546875" style="1" customWidth="1"/>
    <col min="10251" max="10251" width="17.28515625" style="1" customWidth="1"/>
    <col min="10252" max="10252" width="19" style="1" customWidth="1"/>
    <col min="10253" max="10253" width="11.7109375" style="1" customWidth="1"/>
    <col min="10254" max="10479" width="9.140625" style="1" customWidth="1"/>
    <col min="10480" max="10480" width="23.85546875" style="1" customWidth="1"/>
    <col min="10481" max="10481" width="0" style="1" hidden="1" customWidth="1"/>
    <col min="10482" max="10482" width="23.42578125" style="1" customWidth="1"/>
    <col min="10483" max="10496" width="37.140625" style="1"/>
    <col min="10497" max="10497" width="24.42578125" style="1" customWidth="1"/>
    <col min="10498" max="10498" width="23.28515625" style="1" customWidth="1"/>
    <col min="10499" max="10499" width="17.85546875" style="1" customWidth="1"/>
    <col min="10500" max="10500" width="12" style="1" customWidth="1"/>
    <col min="10501" max="10501" width="42.5703125" style="1" customWidth="1"/>
    <col min="10502" max="10502" width="12.28515625" style="1" customWidth="1"/>
    <col min="10503" max="10503" width="16" style="1" customWidth="1"/>
    <col min="10504" max="10504" width="15.28515625" style="1" customWidth="1"/>
    <col min="10505" max="10505" width="17.28515625" style="1" customWidth="1"/>
    <col min="10506" max="10506" width="15.85546875" style="1" customWidth="1"/>
    <col min="10507" max="10507" width="17.28515625" style="1" customWidth="1"/>
    <col min="10508" max="10508" width="19" style="1" customWidth="1"/>
    <col min="10509" max="10509" width="11.7109375" style="1" customWidth="1"/>
    <col min="10510" max="10735" width="9.140625" style="1" customWidth="1"/>
    <col min="10736" max="10736" width="23.85546875" style="1" customWidth="1"/>
    <col min="10737" max="10737" width="0" style="1" hidden="1" customWidth="1"/>
    <col min="10738" max="10738" width="23.42578125" style="1" customWidth="1"/>
    <col min="10739" max="10752" width="37.140625" style="1"/>
    <col min="10753" max="10753" width="24.42578125" style="1" customWidth="1"/>
    <col min="10754" max="10754" width="23.28515625" style="1" customWidth="1"/>
    <col min="10755" max="10755" width="17.85546875" style="1" customWidth="1"/>
    <col min="10756" max="10756" width="12" style="1" customWidth="1"/>
    <col min="10757" max="10757" width="42.5703125" style="1" customWidth="1"/>
    <col min="10758" max="10758" width="12.28515625" style="1" customWidth="1"/>
    <col min="10759" max="10759" width="16" style="1" customWidth="1"/>
    <col min="10760" max="10760" width="15.28515625" style="1" customWidth="1"/>
    <col min="10761" max="10761" width="17.28515625" style="1" customWidth="1"/>
    <col min="10762" max="10762" width="15.85546875" style="1" customWidth="1"/>
    <col min="10763" max="10763" width="17.28515625" style="1" customWidth="1"/>
    <col min="10764" max="10764" width="19" style="1" customWidth="1"/>
    <col min="10765" max="10765" width="11.7109375" style="1" customWidth="1"/>
    <col min="10766" max="10991" width="9.140625" style="1" customWidth="1"/>
    <col min="10992" max="10992" width="23.85546875" style="1" customWidth="1"/>
    <col min="10993" max="10993" width="0" style="1" hidden="1" customWidth="1"/>
    <col min="10994" max="10994" width="23.42578125" style="1" customWidth="1"/>
    <col min="10995" max="11008" width="37.140625" style="1"/>
    <col min="11009" max="11009" width="24.42578125" style="1" customWidth="1"/>
    <col min="11010" max="11010" width="23.28515625" style="1" customWidth="1"/>
    <col min="11011" max="11011" width="17.85546875" style="1" customWidth="1"/>
    <col min="11012" max="11012" width="12" style="1" customWidth="1"/>
    <col min="11013" max="11013" width="42.5703125" style="1" customWidth="1"/>
    <col min="11014" max="11014" width="12.28515625" style="1" customWidth="1"/>
    <col min="11015" max="11015" width="16" style="1" customWidth="1"/>
    <col min="11016" max="11016" width="15.28515625" style="1" customWidth="1"/>
    <col min="11017" max="11017" width="17.28515625" style="1" customWidth="1"/>
    <col min="11018" max="11018" width="15.85546875" style="1" customWidth="1"/>
    <col min="11019" max="11019" width="17.28515625" style="1" customWidth="1"/>
    <col min="11020" max="11020" width="19" style="1" customWidth="1"/>
    <col min="11021" max="11021" width="11.7109375" style="1" customWidth="1"/>
    <col min="11022" max="11247" width="9.140625" style="1" customWidth="1"/>
    <col min="11248" max="11248" width="23.85546875" style="1" customWidth="1"/>
    <col min="11249" max="11249" width="0" style="1" hidden="1" customWidth="1"/>
    <col min="11250" max="11250" width="23.42578125" style="1" customWidth="1"/>
    <col min="11251" max="11264" width="37.140625" style="1"/>
    <col min="11265" max="11265" width="24.42578125" style="1" customWidth="1"/>
    <col min="11266" max="11266" width="23.28515625" style="1" customWidth="1"/>
    <col min="11267" max="11267" width="17.85546875" style="1" customWidth="1"/>
    <col min="11268" max="11268" width="12" style="1" customWidth="1"/>
    <col min="11269" max="11269" width="42.5703125" style="1" customWidth="1"/>
    <col min="11270" max="11270" width="12.28515625" style="1" customWidth="1"/>
    <col min="11271" max="11271" width="16" style="1" customWidth="1"/>
    <col min="11272" max="11272" width="15.28515625" style="1" customWidth="1"/>
    <col min="11273" max="11273" width="17.28515625" style="1" customWidth="1"/>
    <col min="11274" max="11274" width="15.85546875" style="1" customWidth="1"/>
    <col min="11275" max="11275" width="17.28515625" style="1" customWidth="1"/>
    <col min="11276" max="11276" width="19" style="1" customWidth="1"/>
    <col min="11277" max="11277" width="11.7109375" style="1" customWidth="1"/>
    <col min="11278" max="11503" width="9.140625" style="1" customWidth="1"/>
    <col min="11504" max="11504" width="23.85546875" style="1" customWidth="1"/>
    <col min="11505" max="11505" width="0" style="1" hidden="1" customWidth="1"/>
    <col min="11506" max="11506" width="23.42578125" style="1" customWidth="1"/>
    <col min="11507" max="11520" width="37.140625" style="1"/>
    <col min="11521" max="11521" width="24.42578125" style="1" customWidth="1"/>
    <col min="11522" max="11522" width="23.28515625" style="1" customWidth="1"/>
    <col min="11523" max="11523" width="17.85546875" style="1" customWidth="1"/>
    <col min="11524" max="11524" width="12" style="1" customWidth="1"/>
    <col min="11525" max="11525" width="42.5703125" style="1" customWidth="1"/>
    <col min="11526" max="11526" width="12.28515625" style="1" customWidth="1"/>
    <col min="11527" max="11527" width="16" style="1" customWidth="1"/>
    <col min="11528" max="11528" width="15.28515625" style="1" customWidth="1"/>
    <col min="11529" max="11529" width="17.28515625" style="1" customWidth="1"/>
    <col min="11530" max="11530" width="15.85546875" style="1" customWidth="1"/>
    <col min="11531" max="11531" width="17.28515625" style="1" customWidth="1"/>
    <col min="11532" max="11532" width="19" style="1" customWidth="1"/>
    <col min="11533" max="11533" width="11.7109375" style="1" customWidth="1"/>
    <col min="11534" max="11759" width="9.140625" style="1" customWidth="1"/>
    <col min="11760" max="11760" width="23.85546875" style="1" customWidth="1"/>
    <col min="11761" max="11761" width="0" style="1" hidden="1" customWidth="1"/>
    <col min="11762" max="11762" width="23.42578125" style="1" customWidth="1"/>
    <col min="11763" max="11776" width="37.140625" style="1"/>
    <col min="11777" max="11777" width="24.42578125" style="1" customWidth="1"/>
    <col min="11778" max="11778" width="23.28515625" style="1" customWidth="1"/>
    <col min="11779" max="11779" width="17.85546875" style="1" customWidth="1"/>
    <col min="11780" max="11780" width="12" style="1" customWidth="1"/>
    <col min="11781" max="11781" width="42.5703125" style="1" customWidth="1"/>
    <col min="11782" max="11782" width="12.28515625" style="1" customWidth="1"/>
    <col min="11783" max="11783" width="16" style="1" customWidth="1"/>
    <col min="11784" max="11784" width="15.28515625" style="1" customWidth="1"/>
    <col min="11785" max="11785" width="17.28515625" style="1" customWidth="1"/>
    <col min="11786" max="11786" width="15.85546875" style="1" customWidth="1"/>
    <col min="11787" max="11787" width="17.28515625" style="1" customWidth="1"/>
    <col min="11788" max="11788" width="19" style="1" customWidth="1"/>
    <col min="11789" max="11789" width="11.7109375" style="1" customWidth="1"/>
    <col min="11790" max="12015" width="9.140625" style="1" customWidth="1"/>
    <col min="12016" max="12016" width="23.85546875" style="1" customWidth="1"/>
    <col min="12017" max="12017" width="0" style="1" hidden="1" customWidth="1"/>
    <col min="12018" max="12018" width="23.42578125" style="1" customWidth="1"/>
    <col min="12019" max="12032" width="37.140625" style="1"/>
    <col min="12033" max="12033" width="24.42578125" style="1" customWidth="1"/>
    <col min="12034" max="12034" width="23.28515625" style="1" customWidth="1"/>
    <col min="12035" max="12035" width="17.85546875" style="1" customWidth="1"/>
    <col min="12036" max="12036" width="12" style="1" customWidth="1"/>
    <col min="12037" max="12037" width="42.5703125" style="1" customWidth="1"/>
    <col min="12038" max="12038" width="12.28515625" style="1" customWidth="1"/>
    <col min="12039" max="12039" width="16" style="1" customWidth="1"/>
    <col min="12040" max="12040" width="15.28515625" style="1" customWidth="1"/>
    <col min="12041" max="12041" width="17.28515625" style="1" customWidth="1"/>
    <col min="12042" max="12042" width="15.85546875" style="1" customWidth="1"/>
    <col min="12043" max="12043" width="17.28515625" style="1" customWidth="1"/>
    <col min="12044" max="12044" width="19" style="1" customWidth="1"/>
    <col min="12045" max="12045" width="11.7109375" style="1" customWidth="1"/>
    <col min="12046" max="12271" width="9.140625" style="1" customWidth="1"/>
    <col min="12272" max="12272" width="23.85546875" style="1" customWidth="1"/>
    <col min="12273" max="12273" width="0" style="1" hidden="1" customWidth="1"/>
    <col min="12274" max="12274" width="23.42578125" style="1" customWidth="1"/>
    <col min="12275" max="12288" width="37.140625" style="1"/>
    <col min="12289" max="12289" width="24.42578125" style="1" customWidth="1"/>
    <col min="12290" max="12290" width="23.28515625" style="1" customWidth="1"/>
    <col min="12291" max="12291" width="17.85546875" style="1" customWidth="1"/>
    <col min="12292" max="12292" width="12" style="1" customWidth="1"/>
    <col min="12293" max="12293" width="42.5703125" style="1" customWidth="1"/>
    <col min="12294" max="12294" width="12.28515625" style="1" customWidth="1"/>
    <col min="12295" max="12295" width="16" style="1" customWidth="1"/>
    <col min="12296" max="12296" width="15.28515625" style="1" customWidth="1"/>
    <col min="12297" max="12297" width="17.28515625" style="1" customWidth="1"/>
    <col min="12298" max="12298" width="15.85546875" style="1" customWidth="1"/>
    <col min="12299" max="12299" width="17.28515625" style="1" customWidth="1"/>
    <col min="12300" max="12300" width="19" style="1" customWidth="1"/>
    <col min="12301" max="12301" width="11.7109375" style="1" customWidth="1"/>
    <col min="12302" max="12527" width="9.140625" style="1" customWidth="1"/>
    <col min="12528" max="12528" width="23.85546875" style="1" customWidth="1"/>
    <col min="12529" max="12529" width="0" style="1" hidden="1" customWidth="1"/>
    <col min="12530" max="12530" width="23.42578125" style="1" customWidth="1"/>
    <col min="12531" max="12544" width="37.140625" style="1"/>
    <col min="12545" max="12545" width="24.42578125" style="1" customWidth="1"/>
    <col min="12546" max="12546" width="23.28515625" style="1" customWidth="1"/>
    <col min="12547" max="12547" width="17.85546875" style="1" customWidth="1"/>
    <col min="12548" max="12548" width="12" style="1" customWidth="1"/>
    <col min="12549" max="12549" width="42.5703125" style="1" customWidth="1"/>
    <col min="12550" max="12550" width="12.28515625" style="1" customWidth="1"/>
    <col min="12551" max="12551" width="16" style="1" customWidth="1"/>
    <col min="12552" max="12552" width="15.28515625" style="1" customWidth="1"/>
    <col min="12553" max="12553" width="17.28515625" style="1" customWidth="1"/>
    <col min="12554" max="12554" width="15.85546875" style="1" customWidth="1"/>
    <col min="12555" max="12555" width="17.28515625" style="1" customWidth="1"/>
    <col min="12556" max="12556" width="19" style="1" customWidth="1"/>
    <col min="12557" max="12557" width="11.7109375" style="1" customWidth="1"/>
    <col min="12558" max="12783" width="9.140625" style="1" customWidth="1"/>
    <col min="12784" max="12784" width="23.85546875" style="1" customWidth="1"/>
    <col min="12785" max="12785" width="0" style="1" hidden="1" customWidth="1"/>
    <col min="12786" max="12786" width="23.42578125" style="1" customWidth="1"/>
    <col min="12787" max="12800" width="37.140625" style="1"/>
    <col min="12801" max="12801" width="24.42578125" style="1" customWidth="1"/>
    <col min="12802" max="12802" width="23.28515625" style="1" customWidth="1"/>
    <col min="12803" max="12803" width="17.85546875" style="1" customWidth="1"/>
    <col min="12804" max="12804" width="12" style="1" customWidth="1"/>
    <col min="12805" max="12805" width="42.5703125" style="1" customWidth="1"/>
    <col min="12806" max="12806" width="12.28515625" style="1" customWidth="1"/>
    <col min="12807" max="12807" width="16" style="1" customWidth="1"/>
    <col min="12808" max="12808" width="15.28515625" style="1" customWidth="1"/>
    <col min="12809" max="12809" width="17.28515625" style="1" customWidth="1"/>
    <col min="12810" max="12810" width="15.85546875" style="1" customWidth="1"/>
    <col min="12811" max="12811" width="17.28515625" style="1" customWidth="1"/>
    <col min="12812" max="12812" width="19" style="1" customWidth="1"/>
    <col min="12813" max="12813" width="11.7109375" style="1" customWidth="1"/>
    <col min="12814" max="13039" width="9.140625" style="1" customWidth="1"/>
    <col min="13040" max="13040" width="23.85546875" style="1" customWidth="1"/>
    <col min="13041" max="13041" width="0" style="1" hidden="1" customWidth="1"/>
    <col min="13042" max="13042" width="23.42578125" style="1" customWidth="1"/>
    <col min="13043" max="13056" width="37.140625" style="1"/>
    <col min="13057" max="13057" width="24.42578125" style="1" customWidth="1"/>
    <col min="13058" max="13058" width="23.28515625" style="1" customWidth="1"/>
    <col min="13059" max="13059" width="17.85546875" style="1" customWidth="1"/>
    <col min="13060" max="13060" width="12" style="1" customWidth="1"/>
    <col min="13061" max="13061" width="42.5703125" style="1" customWidth="1"/>
    <col min="13062" max="13062" width="12.28515625" style="1" customWidth="1"/>
    <col min="13063" max="13063" width="16" style="1" customWidth="1"/>
    <col min="13064" max="13064" width="15.28515625" style="1" customWidth="1"/>
    <col min="13065" max="13065" width="17.28515625" style="1" customWidth="1"/>
    <col min="13066" max="13066" width="15.85546875" style="1" customWidth="1"/>
    <col min="13067" max="13067" width="17.28515625" style="1" customWidth="1"/>
    <col min="13068" max="13068" width="19" style="1" customWidth="1"/>
    <col min="13069" max="13069" width="11.7109375" style="1" customWidth="1"/>
    <col min="13070" max="13295" width="9.140625" style="1" customWidth="1"/>
    <col min="13296" max="13296" width="23.85546875" style="1" customWidth="1"/>
    <col min="13297" max="13297" width="0" style="1" hidden="1" customWidth="1"/>
    <col min="13298" max="13298" width="23.42578125" style="1" customWidth="1"/>
    <col min="13299" max="13312" width="37.140625" style="1"/>
    <col min="13313" max="13313" width="24.42578125" style="1" customWidth="1"/>
    <col min="13314" max="13314" width="23.28515625" style="1" customWidth="1"/>
    <col min="13315" max="13315" width="17.85546875" style="1" customWidth="1"/>
    <col min="13316" max="13316" width="12" style="1" customWidth="1"/>
    <col min="13317" max="13317" width="42.5703125" style="1" customWidth="1"/>
    <col min="13318" max="13318" width="12.28515625" style="1" customWidth="1"/>
    <col min="13319" max="13319" width="16" style="1" customWidth="1"/>
    <col min="13320" max="13320" width="15.28515625" style="1" customWidth="1"/>
    <col min="13321" max="13321" width="17.28515625" style="1" customWidth="1"/>
    <col min="13322" max="13322" width="15.85546875" style="1" customWidth="1"/>
    <col min="13323" max="13323" width="17.28515625" style="1" customWidth="1"/>
    <col min="13324" max="13324" width="19" style="1" customWidth="1"/>
    <col min="13325" max="13325" width="11.7109375" style="1" customWidth="1"/>
    <col min="13326" max="13551" width="9.140625" style="1" customWidth="1"/>
    <col min="13552" max="13552" width="23.85546875" style="1" customWidth="1"/>
    <col min="13553" max="13553" width="0" style="1" hidden="1" customWidth="1"/>
    <col min="13554" max="13554" width="23.42578125" style="1" customWidth="1"/>
    <col min="13555" max="13568" width="37.140625" style="1"/>
    <col min="13569" max="13569" width="24.42578125" style="1" customWidth="1"/>
    <col min="13570" max="13570" width="23.28515625" style="1" customWidth="1"/>
    <col min="13571" max="13571" width="17.85546875" style="1" customWidth="1"/>
    <col min="13572" max="13572" width="12" style="1" customWidth="1"/>
    <col min="13573" max="13573" width="42.5703125" style="1" customWidth="1"/>
    <col min="13574" max="13574" width="12.28515625" style="1" customWidth="1"/>
    <col min="13575" max="13575" width="16" style="1" customWidth="1"/>
    <col min="13576" max="13576" width="15.28515625" style="1" customWidth="1"/>
    <col min="13577" max="13577" width="17.28515625" style="1" customWidth="1"/>
    <col min="13578" max="13578" width="15.85546875" style="1" customWidth="1"/>
    <col min="13579" max="13579" width="17.28515625" style="1" customWidth="1"/>
    <col min="13580" max="13580" width="19" style="1" customWidth="1"/>
    <col min="13581" max="13581" width="11.7109375" style="1" customWidth="1"/>
    <col min="13582" max="13807" width="9.140625" style="1" customWidth="1"/>
    <col min="13808" max="13808" width="23.85546875" style="1" customWidth="1"/>
    <col min="13809" max="13809" width="0" style="1" hidden="1" customWidth="1"/>
    <col min="13810" max="13810" width="23.42578125" style="1" customWidth="1"/>
    <col min="13811" max="13824" width="37.140625" style="1"/>
    <col min="13825" max="13825" width="24.42578125" style="1" customWidth="1"/>
    <col min="13826" max="13826" width="23.28515625" style="1" customWidth="1"/>
    <col min="13827" max="13827" width="17.85546875" style="1" customWidth="1"/>
    <col min="13828" max="13828" width="12" style="1" customWidth="1"/>
    <col min="13829" max="13829" width="42.5703125" style="1" customWidth="1"/>
    <col min="13830" max="13830" width="12.28515625" style="1" customWidth="1"/>
    <col min="13831" max="13831" width="16" style="1" customWidth="1"/>
    <col min="13832" max="13832" width="15.28515625" style="1" customWidth="1"/>
    <col min="13833" max="13833" width="17.28515625" style="1" customWidth="1"/>
    <col min="13834" max="13834" width="15.85546875" style="1" customWidth="1"/>
    <col min="13835" max="13835" width="17.28515625" style="1" customWidth="1"/>
    <col min="13836" max="13836" width="19" style="1" customWidth="1"/>
    <col min="13837" max="13837" width="11.7109375" style="1" customWidth="1"/>
    <col min="13838" max="14063" width="9.140625" style="1" customWidth="1"/>
    <col min="14064" max="14064" width="23.85546875" style="1" customWidth="1"/>
    <col min="14065" max="14065" width="0" style="1" hidden="1" customWidth="1"/>
    <col min="14066" max="14066" width="23.42578125" style="1" customWidth="1"/>
    <col min="14067" max="14080" width="37.140625" style="1"/>
    <col min="14081" max="14081" width="24.42578125" style="1" customWidth="1"/>
    <col min="14082" max="14082" width="23.28515625" style="1" customWidth="1"/>
    <col min="14083" max="14083" width="17.85546875" style="1" customWidth="1"/>
    <col min="14084" max="14084" width="12" style="1" customWidth="1"/>
    <col min="14085" max="14085" width="42.5703125" style="1" customWidth="1"/>
    <col min="14086" max="14086" width="12.28515625" style="1" customWidth="1"/>
    <col min="14087" max="14087" width="16" style="1" customWidth="1"/>
    <col min="14088" max="14088" width="15.28515625" style="1" customWidth="1"/>
    <col min="14089" max="14089" width="17.28515625" style="1" customWidth="1"/>
    <col min="14090" max="14090" width="15.85546875" style="1" customWidth="1"/>
    <col min="14091" max="14091" width="17.28515625" style="1" customWidth="1"/>
    <col min="14092" max="14092" width="19" style="1" customWidth="1"/>
    <col min="14093" max="14093" width="11.7109375" style="1" customWidth="1"/>
    <col min="14094" max="14319" width="9.140625" style="1" customWidth="1"/>
    <col min="14320" max="14320" width="23.85546875" style="1" customWidth="1"/>
    <col min="14321" max="14321" width="0" style="1" hidden="1" customWidth="1"/>
    <col min="14322" max="14322" width="23.42578125" style="1" customWidth="1"/>
    <col min="14323" max="14336" width="37.140625" style="1"/>
    <col min="14337" max="14337" width="24.42578125" style="1" customWidth="1"/>
    <col min="14338" max="14338" width="23.28515625" style="1" customWidth="1"/>
    <col min="14339" max="14339" width="17.85546875" style="1" customWidth="1"/>
    <col min="14340" max="14340" width="12" style="1" customWidth="1"/>
    <col min="14341" max="14341" width="42.5703125" style="1" customWidth="1"/>
    <col min="14342" max="14342" width="12.28515625" style="1" customWidth="1"/>
    <col min="14343" max="14343" width="16" style="1" customWidth="1"/>
    <col min="14344" max="14344" width="15.28515625" style="1" customWidth="1"/>
    <col min="14345" max="14345" width="17.28515625" style="1" customWidth="1"/>
    <col min="14346" max="14346" width="15.85546875" style="1" customWidth="1"/>
    <col min="14347" max="14347" width="17.28515625" style="1" customWidth="1"/>
    <col min="14348" max="14348" width="19" style="1" customWidth="1"/>
    <col min="14349" max="14349" width="11.7109375" style="1" customWidth="1"/>
    <col min="14350" max="14575" width="9.140625" style="1" customWidth="1"/>
    <col min="14576" max="14576" width="23.85546875" style="1" customWidth="1"/>
    <col min="14577" max="14577" width="0" style="1" hidden="1" customWidth="1"/>
    <col min="14578" max="14578" width="23.42578125" style="1" customWidth="1"/>
    <col min="14579" max="14592" width="37.140625" style="1"/>
    <col min="14593" max="14593" width="24.42578125" style="1" customWidth="1"/>
    <col min="14594" max="14594" width="23.28515625" style="1" customWidth="1"/>
    <col min="14595" max="14595" width="17.85546875" style="1" customWidth="1"/>
    <col min="14596" max="14596" width="12" style="1" customWidth="1"/>
    <col min="14597" max="14597" width="42.5703125" style="1" customWidth="1"/>
    <col min="14598" max="14598" width="12.28515625" style="1" customWidth="1"/>
    <col min="14599" max="14599" width="16" style="1" customWidth="1"/>
    <col min="14600" max="14600" width="15.28515625" style="1" customWidth="1"/>
    <col min="14601" max="14601" width="17.28515625" style="1" customWidth="1"/>
    <col min="14602" max="14602" width="15.85546875" style="1" customWidth="1"/>
    <col min="14603" max="14603" width="17.28515625" style="1" customWidth="1"/>
    <col min="14604" max="14604" width="19" style="1" customWidth="1"/>
    <col min="14605" max="14605" width="11.7109375" style="1" customWidth="1"/>
    <col min="14606" max="14831" width="9.140625" style="1" customWidth="1"/>
    <col min="14832" max="14832" width="23.85546875" style="1" customWidth="1"/>
    <col min="14833" max="14833" width="0" style="1" hidden="1" customWidth="1"/>
    <col min="14834" max="14834" width="23.42578125" style="1" customWidth="1"/>
    <col min="14835" max="14848" width="37.140625" style="1"/>
    <col min="14849" max="14849" width="24.42578125" style="1" customWidth="1"/>
    <col min="14850" max="14850" width="23.28515625" style="1" customWidth="1"/>
    <col min="14851" max="14851" width="17.85546875" style="1" customWidth="1"/>
    <col min="14852" max="14852" width="12" style="1" customWidth="1"/>
    <col min="14853" max="14853" width="42.5703125" style="1" customWidth="1"/>
    <col min="14854" max="14854" width="12.28515625" style="1" customWidth="1"/>
    <col min="14855" max="14855" width="16" style="1" customWidth="1"/>
    <col min="14856" max="14856" width="15.28515625" style="1" customWidth="1"/>
    <col min="14857" max="14857" width="17.28515625" style="1" customWidth="1"/>
    <col min="14858" max="14858" width="15.85546875" style="1" customWidth="1"/>
    <col min="14859" max="14859" width="17.28515625" style="1" customWidth="1"/>
    <col min="14860" max="14860" width="19" style="1" customWidth="1"/>
    <col min="14861" max="14861" width="11.7109375" style="1" customWidth="1"/>
    <col min="14862" max="15087" width="9.140625" style="1" customWidth="1"/>
    <col min="15088" max="15088" width="23.85546875" style="1" customWidth="1"/>
    <col min="15089" max="15089" width="0" style="1" hidden="1" customWidth="1"/>
    <col min="15090" max="15090" width="23.42578125" style="1" customWidth="1"/>
    <col min="15091" max="15104" width="37.140625" style="1"/>
    <col min="15105" max="15105" width="24.42578125" style="1" customWidth="1"/>
    <col min="15106" max="15106" width="23.28515625" style="1" customWidth="1"/>
    <col min="15107" max="15107" width="17.85546875" style="1" customWidth="1"/>
    <col min="15108" max="15108" width="12" style="1" customWidth="1"/>
    <col min="15109" max="15109" width="42.5703125" style="1" customWidth="1"/>
    <col min="15110" max="15110" width="12.28515625" style="1" customWidth="1"/>
    <col min="15111" max="15111" width="16" style="1" customWidth="1"/>
    <col min="15112" max="15112" width="15.28515625" style="1" customWidth="1"/>
    <col min="15113" max="15113" width="17.28515625" style="1" customWidth="1"/>
    <col min="15114" max="15114" width="15.85546875" style="1" customWidth="1"/>
    <col min="15115" max="15115" width="17.28515625" style="1" customWidth="1"/>
    <col min="15116" max="15116" width="19" style="1" customWidth="1"/>
    <col min="15117" max="15117" width="11.7109375" style="1" customWidth="1"/>
    <col min="15118" max="15343" width="9.140625" style="1" customWidth="1"/>
    <col min="15344" max="15344" width="23.85546875" style="1" customWidth="1"/>
    <col min="15345" max="15345" width="0" style="1" hidden="1" customWidth="1"/>
    <col min="15346" max="15346" width="23.42578125" style="1" customWidth="1"/>
    <col min="15347" max="15360" width="37.140625" style="1"/>
    <col min="15361" max="15361" width="24.42578125" style="1" customWidth="1"/>
    <col min="15362" max="15362" width="23.28515625" style="1" customWidth="1"/>
    <col min="15363" max="15363" width="17.85546875" style="1" customWidth="1"/>
    <col min="15364" max="15364" width="12" style="1" customWidth="1"/>
    <col min="15365" max="15365" width="42.5703125" style="1" customWidth="1"/>
    <col min="15366" max="15366" width="12.28515625" style="1" customWidth="1"/>
    <col min="15367" max="15367" width="16" style="1" customWidth="1"/>
    <col min="15368" max="15368" width="15.28515625" style="1" customWidth="1"/>
    <col min="15369" max="15369" width="17.28515625" style="1" customWidth="1"/>
    <col min="15370" max="15370" width="15.85546875" style="1" customWidth="1"/>
    <col min="15371" max="15371" width="17.28515625" style="1" customWidth="1"/>
    <col min="15372" max="15372" width="19" style="1" customWidth="1"/>
    <col min="15373" max="15373" width="11.7109375" style="1" customWidth="1"/>
    <col min="15374" max="15599" width="9.140625" style="1" customWidth="1"/>
    <col min="15600" max="15600" width="23.85546875" style="1" customWidth="1"/>
    <col min="15601" max="15601" width="0" style="1" hidden="1" customWidth="1"/>
    <col min="15602" max="15602" width="23.42578125" style="1" customWidth="1"/>
    <col min="15603" max="15616" width="37.140625" style="1"/>
    <col min="15617" max="15617" width="24.42578125" style="1" customWidth="1"/>
    <col min="15618" max="15618" width="23.28515625" style="1" customWidth="1"/>
    <col min="15619" max="15619" width="17.85546875" style="1" customWidth="1"/>
    <col min="15620" max="15620" width="12" style="1" customWidth="1"/>
    <col min="15621" max="15621" width="42.5703125" style="1" customWidth="1"/>
    <col min="15622" max="15622" width="12.28515625" style="1" customWidth="1"/>
    <col min="15623" max="15623" width="16" style="1" customWidth="1"/>
    <col min="15624" max="15624" width="15.28515625" style="1" customWidth="1"/>
    <col min="15625" max="15625" width="17.28515625" style="1" customWidth="1"/>
    <col min="15626" max="15626" width="15.85546875" style="1" customWidth="1"/>
    <col min="15627" max="15627" width="17.28515625" style="1" customWidth="1"/>
    <col min="15628" max="15628" width="19" style="1" customWidth="1"/>
    <col min="15629" max="15629" width="11.7109375" style="1" customWidth="1"/>
    <col min="15630" max="15855" width="9.140625" style="1" customWidth="1"/>
    <col min="15856" max="15856" width="23.85546875" style="1" customWidth="1"/>
    <col min="15857" max="15857" width="0" style="1" hidden="1" customWidth="1"/>
    <col min="15858" max="15858" width="23.42578125" style="1" customWidth="1"/>
    <col min="15859" max="15872" width="37.140625" style="1"/>
    <col min="15873" max="15873" width="24.42578125" style="1" customWidth="1"/>
    <col min="15874" max="15874" width="23.28515625" style="1" customWidth="1"/>
    <col min="15875" max="15875" width="17.85546875" style="1" customWidth="1"/>
    <col min="15876" max="15876" width="12" style="1" customWidth="1"/>
    <col min="15877" max="15877" width="42.5703125" style="1" customWidth="1"/>
    <col min="15878" max="15878" width="12.28515625" style="1" customWidth="1"/>
    <col min="15879" max="15879" width="16" style="1" customWidth="1"/>
    <col min="15880" max="15880" width="15.28515625" style="1" customWidth="1"/>
    <col min="15881" max="15881" width="17.28515625" style="1" customWidth="1"/>
    <col min="15882" max="15882" width="15.85546875" style="1" customWidth="1"/>
    <col min="15883" max="15883" width="17.28515625" style="1" customWidth="1"/>
    <col min="15884" max="15884" width="19" style="1" customWidth="1"/>
    <col min="15885" max="15885" width="11.7109375" style="1" customWidth="1"/>
    <col min="15886" max="16111" width="9.140625" style="1" customWidth="1"/>
    <col min="16112" max="16112" width="23.85546875" style="1" customWidth="1"/>
    <col min="16113" max="16113" width="0" style="1" hidden="1" customWidth="1"/>
    <col min="16114" max="16114" width="23.42578125" style="1" customWidth="1"/>
    <col min="16115" max="16128" width="37.140625" style="1"/>
    <col min="16129" max="16129" width="24.42578125" style="1" customWidth="1"/>
    <col min="16130" max="16130" width="23.28515625" style="1" customWidth="1"/>
    <col min="16131" max="16131" width="17.85546875" style="1" customWidth="1"/>
    <col min="16132" max="16132" width="12" style="1" customWidth="1"/>
    <col min="16133" max="16133" width="42.5703125" style="1" customWidth="1"/>
    <col min="16134" max="16134" width="12.28515625" style="1" customWidth="1"/>
    <col min="16135" max="16135" width="16" style="1" customWidth="1"/>
    <col min="16136" max="16136" width="15.28515625" style="1" customWidth="1"/>
    <col min="16137" max="16137" width="17.28515625" style="1" customWidth="1"/>
    <col min="16138" max="16138" width="15.85546875" style="1" customWidth="1"/>
    <col min="16139" max="16139" width="17.28515625" style="1" customWidth="1"/>
    <col min="16140" max="16140" width="19" style="1" customWidth="1"/>
    <col min="16141" max="16141" width="11.7109375" style="1" customWidth="1"/>
    <col min="16142" max="16367" width="9.140625" style="1" customWidth="1"/>
    <col min="16368" max="16368" width="23.85546875" style="1" customWidth="1"/>
    <col min="16369" max="16369" width="0" style="1" hidden="1" customWidth="1"/>
    <col min="16370" max="16370" width="23.42578125" style="1" customWidth="1"/>
    <col min="16371" max="16384" width="37.140625" style="1"/>
  </cols>
  <sheetData>
    <row r="1" spans="1:21" ht="18.75">
      <c r="E1" s="2" t="s">
        <v>0</v>
      </c>
      <c r="F1" s="2"/>
      <c r="G1" s="2"/>
      <c r="H1" s="2"/>
      <c r="I1" s="2"/>
    </row>
    <row r="2" spans="1:21" ht="15">
      <c r="A2" s="3" t="s">
        <v>1</v>
      </c>
      <c r="B2" s="75" t="s">
        <v>2</v>
      </c>
      <c r="C2" s="75"/>
      <c r="D2" s="75"/>
      <c r="E2" s="75"/>
      <c r="F2" s="75"/>
    </row>
    <row r="3" spans="1:21" ht="15">
      <c r="A3" s="3" t="s">
        <v>3</v>
      </c>
      <c r="B3" s="3" t="str">
        <f>"00098242"</f>
        <v>00098242</v>
      </c>
      <c r="C3" s="3"/>
      <c r="D3" s="3"/>
      <c r="E3" s="6"/>
      <c r="F3" s="7"/>
    </row>
    <row r="4" spans="1:21" ht="12" customHeight="1">
      <c r="A4" s="6" t="s">
        <v>4</v>
      </c>
      <c r="B4" s="8" t="s">
        <v>5</v>
      </c>
      <c r="C4" s="8"/>
      <c r="D4" s="8"/>
      <c r="E4" s="8"/>
      <c r="F4" s="8"/>
    </row>
    <row r="5" spans="1:21" ht="12" customHeight="1">
      <c r="A5" s="9"/>
      <c r="B5" s="9"/>
      <c r="C5" s="9"/>
      <c r="L5" s="12">
        <v>2.4689999999999999</v>
      </c>
    </row>
    <row r="6" spans="1:21" s="13" customFormat="1" ht="19.899999999999999" customHeight="1" thickBot="1">
      <c r="A6" s="76" t="s">
        <v>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21" s="13" customFormat="1" ht="19.899999999999999" customHeight="1" thickBot="1">
      <c r="A7" s="78" t="s">
        <v>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1" t="s">
        <v>41</v>
      </c>
      <c r="N7" s="71"/>
      <c r="O7" s="71"/>
      <c r="P7" s="60"/>
      <c r="Q7" s="71" t="s">
        <v>46</v>
      </c>
      <c r="R7" s="71"/>
      <c r="S7" s="71"/>
      <c r="T7" s="60"/>
      <c r="U7" s="60"/>
    </row>
    <row r="8" spans="1:21" s="23" customFormat="1" ht="44.45" customHeight="1" thickBot="1">
      <c r="A8" s="14" t="s">
        <v>8</v>
      </c>
      <c r="B8" s="15" t="s">
        <v>9</v>
      </c>
      <c r="C8" s="16" t="s">
        <v>10</v>
      </c>
      <c r="D8" s="17" t="s">
        <v>11</v>
      </c>
      <c r="E8" s="18" t="s">
        <v>12</v>
      </c>
      <c r="F8" s="19" t="s">
        <v>13</v>
      </c>
      <c r="G8" s="20" t="s">
        <v>14</v>
      </c>
      <c r="H8" s="21" t="s">
        <v>15</v>
      </c>
      <c r="I8" s="22" t="s">
        <v>16</v>
      </c>
      <c r="J8" s="20" t="s">
        <v>17</v>
      </c>
      <c r="K8" s="21" t="s">
        <v>18</v>
      </c>
      <c r="L8" s="22" t="s">
        <v>19</v>
      </c>
      <c r="M8" s="58" t="s">
        <v>42</v>
      </c>
      <c r="N8" s="58" t="s">
        <v>43</v>
      </c>
      <c r="O8" s="58" t="s">
        <v>44</v>
      </c>
      <c r="P8" s="58" t="s">
        <v>45</v>
      </c>
      <c r="Q8" s="58" t="s">
        <v>42</v>
      </c>
      <c r="R8" s="58" t="s">
        <v>43</v>
      </c>
      <c r="S8" s="58" t="s">
        <v>44</v>
      </c>
      <c r="T8" s="58" t="s">
        <v>45</v>
      </c>
      <c r="U8" s="58" t="s">
        <v>50</v>
      </c>
    </row>
    <row r="9" spans="1:21" s="23" customFormat="1" hidden="1">
      <c r="A9" s="80"/>
      <c r="B9" s="83" t="s">
        <v>20</v>
      </c>
      <c r="C9" s="85" t="s">
        <v>21</v>
      </c>
      <c r="D9" s="87" t="s">
        <v>22</v>
      </c>
      <c r="E9" s="24" t="s">
        <v>23</v>
      </c>
      <c r="F9" s="25">
        <v>71400</v>
      </c>
      <c r="G9" s="26">
        <f>804-201</f>
        <v>603</v>
      </c>
      <c r="H9" s="27">
        <v>201</v>
      </c>
      <c r="I9" s="28">
        <f>H9*$L$5</f>
        <v>496.26899999999995</v>
      </c>
      <c r="J9" s="26">
        <f t="shared" ref="J9:J32" si="0">G9-H9</f>
        <v>402</v>
      </c>
      <c r="K9" s="29">
        <f>J9*$L$5</f>
        <v>992.5379999999999</v>
      </c>
      <c r="L9" s="56">
        <f>K9+I9</f>
        <v>1488.8069999999998</v>
      </c>
      <c r="M9" s="59"/>
      <c r="N9" s="59"/>
      <c r="O9" s="59"/>
      <c r="P9" s="59"/>
      <c r="Q9" s="59"/>
      <c r="R9" s="59"/>
      <c r="S9" s="59"/>
      <c r="T9" s="59"/>
      <c r="U9" s="59"/>
    </row>
    <row r="10" spans="1:21" s="23" customFormat="1" hidden="1">
      <c r="A10" s="81"/>
      <c r="B10" s="83"/>
      <c r="C10" s="85"/>
      <c r="D10" s="87"/>
      <c r="E10" s="24" t="s">
        <v>24</v>
      </c>
      <c r="F10" s="25">
        <v>71400</v>
      </c>
      <c r="G10" s="26">
        <f>1200-300</f>
        <v>900</v>
      </c>
      <c r="H10" s="27">
        <v>300</v>
      </c>
      <c r="I10" s="28">
        <f>H10*$L$5</f>
        <v>740.69999999999993</v>
      </c>
      <c r="J10" s="26">
        <f t="shared" si="0"/>
        <v>600</v>
      </c>
      <c r="K10" s="29">
        <f t="shared" ref="K10:K32" si="1">J10*$L$5</f>
        <v>1481.3999999999999</v>
      </c>
      <c r="L10" s="56">
        <f t="shared" ref="L10:L32" si="2">K10+I10</f>
        <v>2222.1</v>
      </c>
      <c r="M10" s="59"/>
      <c r="N10" s="59"/>
      <c r="O10" s="59"/>
      <c r="P10" s="59"/>
      <c r="Q10" s="59"/>
      <c r="R10" s="59"/>
      <c r="S10" s="59"/>
      <c r="T10" s="59"/>
      <c r="U10" s="59"/>
    </row>
    <row r="11" spans="1:21" s="23" customFormat="1" hidden="1">
      <c r="A11" s="81"/>
      <c r="B11" s="83"/>
      <c r="C11" s="85"/>
      <c r="D11" s="87"/>
      <c r="E11" s="24" t="s">
        <v>25</v>
      </c>
      <c r="F11" s="25">
        <v>71400</v>
      </c>
      <c r="G11" s="26">
        <f>1200-300</f>
        <v>900</v>
      </c>
      <c r="H11" s="27">
        <v>300</v>
      </c>
      <c r="I11" s="28">
        <f t="shared" ref="I11:I31" si="3">H11*$L$5</f>
        <v>740.69999999999993</v>
      </c>
      <c r="J11" s="26">
        <f t="shared" si="0"/>
        <v>600</v>
      </c>
      <c r="K11" s="29">
        <f t="shared" si="1"/>
        <v>1481.3999999999999</v>
      </c>
      <c r="L11" s="56">
        <f t="shared" si="2"/>
        <v>2222.1</v>
      </c>
      <c r="M11" s="59"/>
      <c r="N11" s="59"/>
      <c r="O11" s="59"/>
      <c r="P11" s="59"/>
      <c r="Q11" s="59"/>
      <c r="R11" s="59"/>
      <c r="S11" s="59"/>
      <c r="T11" s="59"/>
      <c r="U11" s="59"/>
    </row>
    <row r="12" spans="1:21" s="23" customFormat="1" hidden="1">
      <c r="A12" s="81"/>
      <c r="B12" s="83"/>
      <c r="C12" s="85"/>
      <c r="D12" s="87"/>
      <c r="E12" s="24" t="s">
        <v>26</v>
      </c>
      <c r="F12" s="25">
        <v>71400</v>
      </c>
      <c r="G12" s="26">
        <f>1200-300</f>
        <v>900</v>
      </c>
      <c r="H12" s="27">
        <v>300</v>
      </c>
      <c r="I12" s="28">
        <f t="shared" si="3"/>
        <v>740.69999999999993</v>
      </c>
      <c r="J12" s="26">
        <f t="shared" si="0"/>
        <v>600</v>
      </c>
      <c r="K12" s="29">
        <f t="shared" si="1"/>
        <v>1481.3999999999999</v>
      </c>
      <c r="L12" s="56">
        <f t="shared" si="2"/>
        <v>2222.1</v>
      </c>
      <c r="M12" s="59"/>
      <c r="N12" s="59"/>
      <c r="O12" s="59"/>
      <c r="P12" s="59"/>
      <c r="Q12" s="59"/>
      <c r="R12" s="59"/>
      <c r="S12" s="59"/>
      <c r="T12" s="59"/>
      <c r="U12" s="59"/>
    </row>
    <row r="13" spans="1:21" s="23" customFormat="1" hidden="1">
      <c r="A13" s="81"/>
      <c r="B13" s="83"/>
      <c r="C13" s="85"/>
      <c r="D13" s="87"/>
      <c r="E13" s="24" t="s">
        <v>27</v>
      </c>
      <c r="F13" s="25">
        <v>71400</v>
      </c>
      <c r="G13" s="26">
        <v>3250</v>
      </c>
      <c r="H13" s="27"/>
      <c r="I13" s="28"/>
      <c r="J13" s="26">
        <f t="shared" si="0"/>
        <v>3250</v>
      </c>
      <c r="K13" s="29">
        <f t="shared" si="1"/>
        <v>8024.25</v>
      </c>
      <c r="L13" s="56">
        <f t="shared" si="2"/>
        <v>8024.25</v>
      </c>
      <c r="M13" s="59"/>
      <c r="N13" s="59"/>
      <c r="O13" s="59"/>
      <c r="P13" s="59"/>
      <c r="Q13" s="59"/>
      <c r="R13" s="59"/>
      <c r="S13" s="59"/>
      <c r="T13" s="59"/>
      <c r="U13" s="59"/>
    </row>
    <row r="14" spans="1:21" s="23" customFormat="1" hidden="1">
      <c r="A14" s="81"/>
      <c r="B14" s="83"/>
      <c r="C14" s="85"/>
      <c r="D14" s="87"/>
      <c r="E14" s="24" t="s">
        <v>28</v>
      </c>
      <c r="F14" s="25">
        <v>71400</v>
      </c>
      <c r="G14" s="26">
        <v>2850</v>
      </c>
      <c r="H14" s="31"/>
      <c r="I14" s="28"/>
      <c r="J14" s="26">
        <f t="shared" si="0"/>
        <v>2850</v>
      </c>
      <c r="K14" s="29">
        <f t="shared" si="1"/>
        <v>7036.65</v>
      </c>
      <c r="L14" s="56">
        <f t="shared" si="2"/>
        <v>7036.65</v>
      </c>
      <c r="M14" s="59"/>
      <c r="N14" s="59"/>
      <c r="O14" s="59"/>
      <c r="P14" s="59"/>
      <c r="Q14" s="59"/>
      <c r="R14" s="59"/>
      <c r="S14" s="59"/>
      <c r="T14" s="59"/>
      <c r="U14" s="59"/>
    </row>
    <row r="15" spans="1:21" s="23" customFormat="1" hidden="1">
      <c r="A15" s="81"/>
      <c r="B15" s="83"/>
      <c r="C15" s="85"/>
      <c r="D15" s="87"/>
      <c r="E15" s="24" t="s">
        <v>29</v>
      </c>
      <c r="F15" s="25">
        <v>71400</v>
      </c>
      <c r="G15" s="26">
        <v>2850</v>
      </c>
      <c r="H15" s="31"/>
      <c r="I15" s="28"/>
      <c r="J15" s="26">
        <f t="shared" si="0"/>
        <v>2850</v>
      </c>
      <c r="K15" s="29">
        <f t="shared" si="1"/>
        <v>7036.65</v>
      </c>
      <c r="L15" s="56">
        <f t="shared" si="2"/>
        <v>7036.65</v>
      </c>
      <c r="M15" s="59"/>
      <c r="N15" s="59"/>
      <c r="O15" s="59"/>
      <c r="P15" s="59"/>
      <c r="Q15" s="59"/>
      <c r="R15" s="59"/>
      <c r="S15" s="59"/>
      <c r="T15" s="59"/>
      <c r="U15" s="59"/>
    </row>
    <row r="16" spans="1:21" s="23" customFormat="1" ht="76.5">
      <c r="A16" s="81"/>
      <c r="B16" s="84"/>
      <c r="C16" s="86"/>
      <c r="D16" s="88"/>
      <c r="E16" s="32" t="s">
        <v>30</v>
      </c>
      <c r="F16" s="33">
        <v>72100</v>
      </c>
      <c r="G16" s="34">
        <f>68880-500</f>
        <v>68380</v>
      </c>
      <c r="H16" s="35">
        <f>28380+40000</f>
        <v>68380</v>
      </c>
      <c r="I16" s="36">
        <f t="shared" si="3"/>
        <v>168830.22</v>
      </c>
      <c r="J16" s="34">
        <f t="shared" si="0"/>
        <v>0</v>
      </c>
      <c r="K16" s="37">
        <f t="shared" si="1"/>
        <v>0</v>
      </c>
      <c r="L16" s="57">
        <f t="shared" si="2"/>
        <v>168830.22</v>
      </c>
      <c r="M16" s="31">
        <v>14740.583232077764</v>
      </c>
      <c r="N16" s="31">
        <v>20000</v>
      </c>
      <c r="O16" s="31">
        <v>4000</v>
      </c>
      <c r="P16" s="31">
        <f>+G16-M16-N16-O16</f>
        <v>29639.416767922237</v>
      </c>
      <c r="Q16" s="31">
        <v>40000</v>
      </c>
      <c r="R16" s="31">
        <v>20000</v>
      </c>
      <c r="S16" s="31">
        <v>4000</v>
      </c>
      <c r="T16" s="31">
        <f>+P16-Q16-R16-S16</f>
        <v>-34360.583232077763</v>
      </c>
      <c r="U16" s="59"/>
    </row>
    <row r="17" spans="1:21" s="23" customFormat="1" hidden="1">
      <c r="A17" s="81"/>
      <c r="B17" s="89" t="s">
        <v>31</v>
      </c>
      <c r="C17" s="91" t="s">
        <v>21</v>
      </c>
      <c r="D17" s="93" t="s">
        <v>22</v>
      </c>
      <c r="E17" s="38" t="s">
        <v>23</v>
      </c>
      <c r="F17" s="39">
        <v>71400</v>
      </c>
      <c r="G17" s="65"/>
      <c r="H17" s="61">
        <v>201</v>
      </c>
      <c r="I17" s="41">
        <f t="shared" si="3"/>
        <v>496.26899999999995</v>
      </c>
      <c r="J17" s="42">
        <f t="shared" si="0"/>
        <v>-201</v>
      </c>
      <c r="K17" s="43">
        <f t="shared" si="1"/>
        <v>-496.26899999999995</v>
      </c>
      <c r="L17" s="44">
        <f t="shared" si="2"/>
        <v>0</v>
      </c>
      <c r="P17" s="31">
        <f t="shared" ref="P17:P28" si="4">+G17-M17-N17-O17</f>
        <v>0</v>
      </c>
      <c r="T17" s="31">
        <f t="shared" ref="T17:T32" si="5">+P17-Q17-R17-S17</f>
        <v>0</v>
      </c>
      <c r="U17" s="59"/>
    </row>
    <row r="18" spans="1:21" s="23" customFormat="1" hidden="1">
      <c r="A18" s="81"/>
      <c r="B18" s="83"/>
      <c r="C18" s="85"/>
      <c r="D18" s="87"/>
      <c r="E18" s="24" t="s">
        <v>24</v>
      </c>
      <c r="F18" s="25">
        <v>71400</v>
      </c>
      <c r="G18" s="66"/>
      <c r="H18" s="62">
        <v>300</v>
      </c>
      <c r="I18" s="28">
        <f t="shared" si="3"/>
        <v>740.69999999999993</v>
      </c>
      <c r="J18" s="26">
        <f t="shared" si="0"/>
        <v>-300</v>
      </c>
      <c r="K18" s="29">
        <f t="shared" si="1"/>
        <v>-740.69999999999993</v>
      </c>
      <c r="L18" s="30">
        <f t="shared" si="2"/>
        <v>0</v>
      </c>
      <c r="P18" s="31">
        <f t="shared" si="4"/>
        <v>0</v>
      </c>
      <c r="T18" s="31">
        <f t="shared" si="5"/>
        <v>0</v>
      </c>
      <c r="U18" s="59"/>
    </row>
    <row r="19" spans="1:21" s="23" customFormat="1" hidden="1">
      <c r="A19" s="81"/>
      <c r="B19" s="83"/>
      <c r="C19" s="85"/>
      <c r="D19" s="87"/>
      <c r="E19" s="24" t="s">
        <v>25</v>
      </c>
      <c r="F19" s="25">
        <v>71400</v>
      </c>
      <c r="G19" s="66"/>
      <c r="H19" s="62">
        <v>300</v>
      </c>
      <c r="I19" s="28">
        <f t="shared" si="3"/>
        <v>740.69999999999993</v>
      </c>
      <c r="J19" s="26">
        <f t="shared" si="0"/>
        <v>-300</v>
      </c>
      <c r="K19" s="29">
        <f t="shared" si="1"/>
        <v>-740.69999999999993</v>
      </c>
      <c r="L19" s="30">
        <f t="shared" si="2"/>
        <v>0</v>
      </c>
      <c r="P19" s="31">
        <f t="shared" si="4"/>
        <v>0</v>
      </c>
      <c r="T19" s="31">
        <f t="shared" si="5"/>
        <v>0</v>
      </c>
      <c r="U19" s="59"/>
    </row>
    <row r="20" spans="1:21" s="23" customFormat="1" hidden="1">
      <c r="A20" s="81"/>
      <c r="B20" s="83"/>
      <c r="C20" s="85"/>
      <c r="D20" s="87"/>
      <c r="E20" s="24" t="s">
        <v>26</v>
      </c>
      <c r="F20" s="25">
        <v>71400</v>
      </c>
      <c r="G20" s="66"/>
      <c r="H20" s="62">
        <v>300</v>
      </c>
      <c r="I20" s="28">
        <f t="shared" si="3"/>
        <v>740.69999999999993</v>
      </c>
      <c r="J20" s="26">
        <f t="shared" si="0"/>
        <v>-300</v>
      </c>
      <c r="K20" s="29">
        <f t="shared" si="1"/>
        <v>-740.69999999999993</v>
      </c>
      <c r="L20" s="30">
        <f t="shared" si="2"/>
        <v>0</v>
      </c>
      <c r="P20" s="31">
        <f t="shared" si="4"/>
        <v>0</v>
      </c>
      <c r="T20" s="31">
        <f t="shared" si="5"/>
        <v>0</v>
      </c>
      <c r="U20" s="59"/>
    </row>
    <row r="21" spans="1:21" s="23" customFormat="1" ht="51">
      <c r="A21" s="81"/>
      <c r="B21" s="83"/>
      <c r="C21" s="85"/>
      <c r="D21" s="87"/>
      <c r="E21" s="24" t="s">
        <v>32</v>
      </c>
      <c r="F21" s="25">
        <v>72100</v>
      </c>
      <c r="G21" s="66">
        <f>3690</f>
        <v>3690</v>
      </c>
      <c r="H21" s="63"/>
      <c r="I21" s="28"/>
      <c r="J21" s="26">
        <f t="shared" si="0"/>
        <v>3690</v>
      </c>
      <c r="K21" s="29">
        <f t="shared" si="1"/>
        <v>9110.6099999999988</v>
      </c>
      <c r="L21" s="56">
        <f t="shared" si="2"/>
        <v>9110.6099999999988</v>
      </c>
      <c r="M21" s="59"/>
      <c r="N21" s="59"/>
      <c r="O21" s="59"/>
      <c r="P21" s="31">
        <f t="shared" si="4"/>
        <v>3690</v>
      </c>
      <c r="Q21" s="59"/>
      <c r="R21" s="59"/>
      <c r="S21" s="59"/>
      <c r="T21" s="31">
        <f t="shared" si="5"/>
        <v>3690</v>
      </c>
      <c r="U21" s="31">
        <v>3690</v>
      </c>
    </row>
    <row r="22" spans="1:21" s="23" customFormat="1" ht="13.5" thickBot="1">
      <c r="A22" s="81"/>
      <c r="B22" s="90"/>
      <c r="C22" s="92"/>
      <c r="D22" s="94"/>
      <c r="E22" s="45" t="s">
        <v>33</v>
      </c>
      <c r="F22" s="46">
        <v>71600</v>
      </c>
      <c r="G22" s="67">
        <v>720</v>
      </c>
      <c r="H22" s="64"/>
      <c r="I22" s="48"/>
      <c r="J22" s="47">
        <f t="shared" si="0"/>
        <v>720</v>
      </c>
      <c r="K22" s="49">
        <f t="shared" si="1"/>
        <v>1777.6799999999998</v>
      </c>
      <c r="L22" s="68">
        <f t="shared" si="2"/>
        <v>1777.6799999999998</v>
      </c>
      <c r="M22" s="59"/>
      <c r="N22" s="59"/>
      <c r="O22" s="59"/>
      <c r="P22" s="31">
        <f t="shared" si="4"/>
        <v>720</v>
      </c>
      <c r="Q22" s="59"/>
      <c r="R22" s="59"/>
      <c r="S22" s="59"/>
      <c r="T22" s="31">
        <f t="shared" si="5"/>
        <v>720</v>
      </c>
      <c r="U22" s="59"/>
    </row>
    <row r="23" spans="1:21" s="23" customFormat="1" hidden="1">
      <c r="A23" s="81"/>
      <c r="B23" s="89" t="s">
        <v>34</v>
      </c>
      <c r="C23" s="95" t="s">
        <v>35</v>
      </c>
      <c r="D23" s="93" t="s">
        <v>22</v>
      </c>
      <c r="E23" s="38" t="s">
        <v>23</v>
      </c>
      <c r="F23" s="39">
        <v>71400</v>
      </c>
      <c r="G23" s="42"/>
      <c r="H23" s="40">
        <f>201+603</f>
        <v>804</v>
      </c>
      <c r="I23" s="41">
        <f t="shared" si="3"/>
        <v>1985.0759999999998</v>
      </c>
      <c r="J23" s="42">
        <f t="shared" si="0"/>
        <v>-804</v>
      </c>
      <c r="K23" s="43">
        <f t="shared" si="1"/>
        <v>-1985.0759999999998</v>
      </c>
      <c r="L23" s="69">
        <f t="shared" si="2"/>
        <v>0</v>
      </c>
      <c r="M23" s="59"/>
      <c r="N23" s="59"/>
      <c r="O23" s="59"/>
      <c r="P23" s="31">
        <f t="shared" si="4"/>
        <v>0</v>
      </c>
      <c r="Q23" s="59"/>
      <c r="R23" s="59"/>
      <c r="S23" s="59"/>
      <c r="T23" s="31">
        <f t="shared" si="5"/>
        <v>0</v>
      </c>
      <c r="U23" s="59"/>
    </row>
    <row r="24" spans="1:21" s="23" customFormat="1" hidden="1">
      <c r="A24" s="81"/>
      <c r="B24" s="83"/>
      <c r="C24" s="96"/>
      <c r="D24" s="87"/>
      <c r="E24" s="24" t="s">
        <v>24</v>
      </c>
      <c r="F24" s="25">
        <v>71400</v>
      </c>
      <c r="G24" s="26"/>
      <c r="H24" s="27">
        <f>300+900</f>
        <v>1200</v>
      </c>
      <c r="I24" s="28">
        <f>H24*$L$5</f>
        <v>2962.7999999999997</v>
      </c>
      <c r="J24" s="26">
        <f t="shared" si="0"/>
        <v>-1200</v>
      </c>
      <c r="K24" s="29">
        <f t="shared" si="1"/>
        <v>-2962.7999999999997</v>
      </c>
      <c r="L24" s="56">
        <f t="shared" si="2"/>
        <v>0</v>
      </c>
      <c r="M24" s="59"/>
      <c r="N24" s="59"/>
      <c r="O24" s="59"/>
      <c r="P24" s="31">
        <f t="shared" si="4"/>
        <v>0</v>
      </c>
      <c r="Q24" s="59"/>
      <c r="R24" s="59"/>
      <c r="S24" s="59"/>
      <c r="T24" s="31">
        <f t="shared" si="5"/>
        <v>0</v>
      </c>
      <c r="U24" s="59"/>
    </row>
    <row r="25" spans="1:21" s="23" customFormat="1" hidden="1">
      <c r="A25" s="81"/>
      <c r="B25" s="83"/>
      <c r="C25" s="96"/>
      <c r="D25" s="87"/>
      <c r="E25" s="24" t="s">
        <v>25</v>
      </c>
      <c r="F25" s="25">
        <v>71400</v>
      </c>
      <c r="G25" s="26"/>
      <c r="H25" s="27">
        <f>300+900</f>
        <v>1200</v>
      </c>
      <c r="I25" s="28">
        <f t="shared" si="3"/>
        <v>2962.7999999999997</v>
      </c>
      <c r="J25" s="26">
        <f t="shared" si="0"/>
        <v>-1200</v>
      </c>
      <c r="K25" s="29">
        <f t="shared" si="1"/>
        <v>-2962.7999999999997</v>
      </c>
      <c r="L25" s="56">
        <f t="shared" si="2"/>
        <v>0</v>
      </c>
      <c r="M25" s="59"/>
      <c r="N25" s="59"/>
      <c r="O25" s="59"/>
      <c r="P25" s="31">
        <f t="shared" si="4"/>
        <v>0</v>
      </c>
      <c r="Q25" s="59"/>
      <c r="R25" s="59"/>
      <c r="S25" s="59"/>
      <c r="T25" s="31">
        <f t="shared" si="5"/>
        <v>0</v>
      </c>
      <c r="U25" s="59"/>
    </row>
    <row r="26" spans="1:21" s="23" customFormat="1" hidden="1">
      <c r="A26" s="81"/>
      <c r="B26" s="83"/>
      <c r="C26" s="96"/>
      <c r="D26" s="87"/>
      <c r="E26" s="24" t="s">
        <v>26</v>
      </c>
      <c r="F26" s="25">
        <v>71400</v>
      </c>
      <c r="G26" s="26"/>
      <c r="H26" s="27">
        <f>300+900</f>
        <v>1200</v>
      </c>
      <c r="I26" s="28">
        <f t="shared" si="3"/>
        <v>2962.7999999999997</v>
      </c>
      <c r="J26" s="26">
        <f>G26-H26</f>
        <v>-1200</v>
      </c>
      <c r="K26" s="29">
        <f t="shared" si="1"/>
        <v>-2962.7999999999997</v>
      </c>
      <c r="L26" s="56">
        <f t="shared" si="2"/>
        <v>0</v>
      </c>
      <c r="M26" s="59"/>
      <c r="N26" s="59"/>
      <c r="O26" s="59"/>
      <c r="P26" s="31">
        <f t="shared" si="4"/>
        <v>0</v>
      </c>
      <c r="Q26" s="59"/>
      <c r="R26" s="59"/>
      <c r="S26" s="59"/>
      <c r="T26" s="31">
        <f t="shared" si="5"/>
        <v>0</v>
      </c>
      <c r="U26" s="59"/>
    </row>
    <row r="27" spans="1:21" s="23" customFormat="1">
      <c r="A27" s="81"/>
      <c r="B27" s="83"/>
      <c r="C27" s="96"/>
      <c r="D27" s="87"/>
      <c r="E27" s="24" t="s">
        <v>33</v>
      </c>
      <c r="F27" s="50">
        <v>71600</v>
      </c>
      <c r="G27" s="26">
        <v>1750</v>
      </c>
      <c r="H27" s="27">
        <v>750</v>
      </c>
      <c r="I27" s="28">
        <f t="shared" si="3"/>
        <v>1851.75</v>
      </c>
      <c r="J27" s="26">
        <f t="shared" si="0"/>
        <v>1000</v>
      </c>
      <c r="K27" s="29">
        <f t="shared" si="1"/>
        <v>2469</v>
      </c>
      <c r="L27" s="56">
        <f t="shared" si="2"/>
        <v>4320.75</v>
      </c>
      <c r="M27" s="59"/>
      <c r="N27" s="59"/>
      <c r="O27" s="59"/>
      <c r="P27" s="31">
        <f t="shared" si="4"/>
        <v>1750</v>
      </c>
      <c r="Q27" s="59"/>
      <c r="R27" s="59"/>
      <c r="S27" s="59"/>
      <c r="T27" s="31">
        <f t="shared" si="5"/>
        <v>1750</v>
      </c>
      <c r="U27" s="31">
        <v>1750</v>
      </c>
    </row>
    <row r="28" spans="1:21" s="23" customFormat="1" ht="63.75">
      <c r="A28" s="81"/>
      <c r="B28" s="83"/>
      <c r="C28" s="96"/>
      <c r="D28" s="87"/>
      <c r="E28" s="24" t="s">
        <v>36</v>
      </c>
      <c r="F28" s="50">
        <v>72100</v>
      </c>
      <c r="G28" s="26">
        <v>1250</v>
      </c>
      <c r="H28" s="27">
        <v>500</v>
      </c>
      <c r="I28" s="28">
        <f t="shared" si="3"/>
        <v>1234.5</v>
      </c>
      <c r="J28" s="26">
        <f t="shared" si="0"/>
        <v>750</v>
      </c>
      <c r="K28" s="29">
        <f t="shared" si="1"/>
        <v>1851.75</v>
      </c>
      <c r="L28" s="56">
        <f t="shared" si="2"/>
        <v>3086.25</v>
      </c>
      <c r="M28" s="59"/>
      <c r="N28" s="59"/>
      <c r="O28" s="59"/>
      <c r="P28" s="31">
        <f t="shared" si="4"/>
        <v>1250</v>
      </c>
      <c r="Q28" s="59"/>
      <c r="R28" s="59"/>
      <c r="S28" s="59"/>
      <c r="T28" s="31">
        <f t="shared" si="5"/>
        <v>1250</v>
      </c>
      <c r="U28" s="59"/>
    </row>
    <row r="29" spans="1:21" s="23" customFormat="1" ht="56.25" customHeight="1">
      <c r="A29" s="81"/>
      <c r="B29" s="83"/>
      <c r="C29" s="96"/>
      <c r="D29" s="87"/>
      <c r="E29" s="72"/>
      <c r="F29" s="73"/>
      <c r="G29" s="74"/>
      <c r="H29" s="27"/>
      <c r="I29" s="28"/>
      <c r="J29" s="26"/>
      <c r="K29" s="29"/>
      <c r="L29" s="56"/>
      <c r="M29" s="58" t="s">
        <v>47</v>
      </c>
      <c r="N29" s="58" t="s">
        <v>49</v>
      </c>
      <c r="O29" s="58" t="s">
        <v>48</v>
      </c>
      <c r="P29" s="58" t="s">
        <v>45</v>
      </c>
      <c r="Q29" s="59"/>
      <c r="R29" s="59"/>
      <c r="S29" s="59"/>
      <c r="T29" s="58" t="s">
        <v>45</v>
      </c>
      <c r="U29" s="59"/>
    </row>
    <row r="30" spans="1:21" s="23" customFormat="1" ht="51">
      <c r="A30" s="81"/>
      <c r="B30" s="83"/>
      <c r="C30" s="96"/>
      <c r="D30" s="87"/>
      <c r="E30" s="24" t="s">
        <v>37</v>
      </c>
      <c r="F30" s="50">
        <v>72100</v>
      </c>
      <c r="G30" s="26">
        <f>31572+3303+408+300</f>
        <v>35583</v>
      </c>
      <c r="H30" s="27">
        <f>20324+6+300</f>
        <v>20630</v>
      </c>
      <c r="I30" s="28">
        <f t="shared" si="3"/>
        <v>50935.469999999994</v>
      </c>
      <c r="J30" s="26">
        <f t="shared" si="0"/>
        <v>14953</v>
      </c>
      <c r="K30" s="29">
        <f t="shared" si="1"/>
        <v>36918.956999999995</v>
      </c>
      <c r="L30" s="56">
        <f>K30+I30</f>
        <v>87854.426999999996</v>
      </c>
      <c r="M30" s="31">
        <f>5925/2.469</f>
        <v>2399.7569866342651</v>
      </c>
      <c r="N30" s="31">
        <f>5940/2.469</f>
        <v>2405.832320777643</v>
      </c>
      <c r="O30" s="31">
        <f>6000/2.469</f>
        <v>2430.1336573511544</v>
      </c>
      <c r="P30" s="31">
        <f>+G30-M30-N30-O30</f>
        <v>28347.277035236937</v>
      </c>
      <c r="Q30" s="59"/>
      <c r="R30" s="59"/>
      <c r="S30" s="59"/>
      <c r="T30" s="31">
        <f t="shared" si="5"/>
        <v>28347.277035236937</v>
      </c>
      <c r="U30" s="31">
        <v>20000</v>
      </c>
    </row>
    <row r="31" spans="1:21" s="23" customFormat="1" ht="76.5">
      <c r="A31" s="81"/>
      <c r="B31" s="83"/>
      <c r="C31" s="96"/>
      <c r="D31" s="87"/>
      <c r="E31" s="100" t="s">
        <v>38</v>
      </c>
      <c r="F31" s="101">
        <v>7210</v>
      </c>
      <c r="G31" s="102">
        <v>3816.0860820595321</v>
      </c>
      <c r="H31" s="103">
        <f>13585-300</f>
        <v>13285</v>
      </c>
      <c r="I31" s="104">
        <f t="shared" si="3"/>
        <v>32800.665000000001</v>
      </c>
      <c r="J31" s="102">
        <f t="shared" si="0"/>
        <v>-9468.9139179404683</v>
      </c>
      <c r="K31" s="105">
        <f t="shared" si="1"/>
        <v>-23378.748463395015</v>
      </c>
      <c r="L31" s="106">
        <f t="shared" si="2"/>
        <v>9421.9165366049856</v>
      </c>
      <c r="M31" s="107"/>
      <c r="N31" s="107"/>
      <c r="O31" s="107"/>
      <c r="P31" s="108">
        <f>+G31-M31-N31-O31</f>
        <v>3816.0860820595321</v>
      </c>
      <c r="Q31" s="107"/>
      <c r="R31" s="107"/>
      <c r="S31" s="107"/>
      <c r="T31" s="108">
        <f t="shared" si="5"/>
        <v>3816.0860820595321</v>
      </c>
      <c r="U31" s="102">
        <v>3816.0860820595321</v>
      </c>
    </row>
    <row r="32" spans="1:21" s="23" customFormat="1" ht="39" thickBot="1">
      <c r="A32" s="82"/>
      <c r="B32" s="90"/>
      <c r="C32" s="97"/>
      <c r="D32" s="94"/>
      <c r="E32" s="45" t="s">
        <v>39</v>
      </c>
      <c r="F32" s="51">
        <v>72300</v>
      </c>
      <c r="G32" s="47">
        <v>4600</v>
      </c>
      <c r="H32" s="52"/>
      <c r="I32" s="48"/>
      <c r="J32" s="47">
        <f t="shared" si="0"/>
        <v>4600</v>
      </c>
      <c r="K32" s="49">
        <f t="shared" si="1"/>
        <v>11357.4</v>
      </c>
      <c r="L32" s="68">
        <f t="shared" si="2"/>
        <v>11357.4</v>
      </c>
      <c r="M32" s="59"/>
      <c r="N32" s="59"/>
      <c r="O32" s="59"/>
      <c r="P32" s="31">
        <f>+G32-M32-N32-O32</f>
        <v>4600</v>
      </c>
      <c r="Q32" s="59"/>
      <c r="R32" s="59"/>
      <c r="S32" s="59"/>
      <c r="T32" s="31">
        <f t="shared" si="5"/>
        <v>4600</v>
      </c>
      <c r="U32" s="31">
        <v>2300</v>
      </c>
    </row>
    <row r="33" spans="1:21" ht="19.149999999999999" customHeight="1" thickBot="1">
      <c r="A33" s="98" t="s">
        <v>40</v>
      </c>
      <c r="B33" s="99"/>
      <c r="C33" s="99"/>
      <c r="D33" s="99"/>
      <c r="E33" s="99"/>
      <c r="F33" s="99"/>
      <c r="G33" s="53">
        <f t="shared" ref="G33:L33" si="6">SUM(G9:G32)</f>
        <v>132042.08608205954</v>
      </c>
      <c r="H33" s="53">
        <f>SUM(H9:H32)</f>
        <v>110151</v>
      </c>
      <c r="I33" s="54">
        <f t="shared" si="6"/>
        <v>271962.81900000002</v>
      </c>
      <c r="J33" s="53">
        <f t="shared" si="6"/>
        <v>21891.086082059534</v>
      </c>
      <c r="K33" s="54">
        <f t="shared" si="6"/>
        <v>54049.091536604974</v>
      </c>
      <c r="L33" s="70">
        <f t="shared" si="6"/>
        <v>326011.91053660499</v>
      </c>
      <c r="M33" s="60"/>
      <c r="N33" s="60"/>
      <c r="O33" s="60"/>
      <c r="P33" s="60"/>
      <c r="Q33" s="60"/>
      <c r="R33" s="60"/>
      <c r="S33" s="60"/>
      <c r="T33" s="31">
        <f>SUM(T21:T32)</f>
        <v>44173.363117296474</v>
      </c>
      <c r="U33" s="31">
        <f>SUM(U16:U32)</f>
        <v>31556.086082059534</v>
      </c>
    </row>
    <row r="34" spans="1:21">
      <c r="T34" s="55"/>
    </row>
  </sheetData>
  <mergeCells count="17">
    <mergeCell ref="A33:F33"/>
    <mergeCell ref="M7:O7"/>
    <mergeCell ref="Q7:S7"/>
    <mergeCell ref="E29:G29"/>
    <mergeCell ref="B2:F2"/>
    <mergeCell ref="A6:L6"/>
    <mergeCell ref="A7:L7"/>
    <mergeCell ref="A9:A32"/>
    <mergeCell ref="B9:B16"/>
    <mergeCell ref="C9:C16"/>
    <mergeCell ref="D9:D16"/>
    <mergeCell ref="B17:B22"/>
    <mergeCell ref="C17:C22"/>
    <mergeCell ref="D17:D22"/>
    <mergeCell ref="B23:B32"/>
    <mergeCell ref="C23:C32"/>
    <mergeCell ref="D23:D32"/>
  </mergeCells>
  <pageMargins left="0.37" right="0.27" top="0.75" bottom="0.75" header="0.3" footer="0.3"/>
  <pageSetup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2018-05-03T06:18:28Z</dcterms:modified>
</cp:coreProperties>
</file>